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hn.pierson\Documents\State Funding\FTE detail\FY17\Community School\"/>
    </mc:Choice>
  </mc:AlternateContent>
  <bookViews>
    <workbookView xWindow="0" yWindow="0" windowWidth="23040" windowHeight="9960" activeTab="3"/>
  </bookViews>
  <sheets>
    <sheet name="FTE Detail" sheetId="8" r:id="rId1"/>
    <sheet name="CTE detail" sheetId="16" r:id="rId2"/>
    <sheet name="CTE analysis" sheetId="17" r:id="rId3"/>
    <sheet name="SFPR" sheetId="4" r:id="rId4"/>
    <sheet name="Other" sheetId="15" r:id="rId5"/>
    <sheet name="IRN" sheetId="10" r:id="rId6"/>
  </sheets>
  <definedNames>
    <definedName name="_xlnm._FilterDatabase" localSheetId="1" hidden="1">'CTE detail'!$A$1:$T$426</definedName>
    <definedName name="_xlnm._FilterDatabase" localSheetId="0" hidden="1">'FTE Detail'!$A$1:$AK$1273</definedName>
    <definedName name="_xlnm.Print_Area" localSheetId="3">SFPR!$A$1:$P$29</definedName>
  </definedNames>
  <calcPr calcId="171027"/>
</workbook>
</file>

<file path=xl/calcChain.xml><?xml version="1.0" encoding="utf-8"?>
<calcChain xmlns="http://schemas.openxmlformats.org/spreadsheetml/2006/main">
  <c r="E3" i="17" l="1"/>
  <c r="K3" i="17"/>
  <c r="R17" i="17"/>
  <c r="J3" i="17" l="1"/>
  <c r="D3" i="17"/>
  <c r="N3" i="17"/>
  <c r="I3" i="17"/>
  <c r="C3" i="17"/>
  <c r="L3" i="17"/>
  <c r="G3" i="17"/>
  <c r="B3" i="17"/>
  <c r="C4" i="4"/>
  <c r="H3" i="17" l="1"/>
  <c r="Q12" i="17"/>
  <c r="F3" i="17"/>
  <c r="Q14" i="17"/>
  <c r="Q16" i="17"/>
  <c r="Q13" i="17"/>
  <c r="Q15" i="17"/>
  <c r="M3" i="17"/>
  <c r="E27" i="4"/>
  <c r="F27" i="4"/>
  <c r="E23" i="4"/>
  <c r="F23" i="4"/>
  <c r="E24" i="4"/>
  <c r="F24" i="4"/>
  <c r="E25" i="4"/>
  <c r="F25" i="4"/>
  <c r="E10" i="4"/>
  <c r="F10" i="4"/>
  <c r="E11" i="4"/>
  <c r="F11" i="4"/>
  <c r="E12" i="4"/>
  <c r="F12" i="4"/>
  <c r="E13" i="4"/>
  <c r="F13" i="4"/>
  <c r="E14" i="4"/>
  <c r="F14" i="4"/>
  <c r="E15" i="4"/>
  <c r="F15" i="4"/>
  <c r="D27" i="4"/>
  <c r="D26" i="4"/>
  <c r="G26" i="4" s="1"/>
  <c r="I26" i="4" s="1"/>
  <c r="D25" i="4"/>
  <c r="D24" i="4"/>
  <c r="D23" i="4"/>
  <c r="T12" i="17" l="1"/>
  <c r="D17" i="4"/>
  <c r="G17" i="4" s="1"/>
  <c r="I17" i="4" s="1"/>
  <c r="T13" i="17"/>
  <c r="D18" i="4"/>
  <c r="G18" i="4" s="1"/>
  <c r="I18" i="4" s="1"/>
  <c r="T15" i="17"/>
  <c r="D20" i="4"/>
  <c r="G20" i="4" s="1"/>
  <c r="I20" i="4" s="1"/>
  <c r="T14" i="17"/>
  <c r="D19" i="4"/>
  <c r="G19" i="4" s="1"/>
  <c r="I19" i="4" s="1"/>
  <c r="T16" i="17"/>
  <c r="D21" i="4"/>
  <c r="G21" i="4" s="1"/>
  <c r="I21" i="4" s="1"/>
  <c r="S12" i="17"/>
  <c r="S16" i="17"/>
  <c r="S14" i="17"/>
  <c r="S15" i="17"/>
  <c r="Q17" i="17"/>
  <c r="S13" i="17"/>
  <c r="G23" i="4"/>
  <c r="I23" i="4" s="1"/>
  <c r="G27" i="4"/>
  <c r="I27" i="4" s="1"/>
  <c r="G25" i="4"/>
  <c r="I25" i="4" s="1"/>
  <c r="G24" i="4"/>
  <c r="I24" i="4" s="1"/>
  <c r="E8" i="4"/>
  <c r="T17" i="17" l="1"/>
  <c r="S17" i="17"/>
  <c r="F8" i="4"/>
  <c r="F6" i="4" s="1"/>
  <c r="H6" i="4"/>
  <c r="E6" i="4"/>
  <c r="G8" i="4" l="1"/>
  <c r="I8" i="4" s="1"/>
  <c r="D7" i="4"/>
  <c r="D10" i="4"/>
  <c r="D11" i="4"/>
  <c r="D12" i="4"/>
  <c r="D13" i="4"/>
  <c r="D14" i="4"/>
  <c r="D6" i="4" l="1"/>
  <c r="G6" i="4" s="1"/>
  <c r="G7" i="4"/>
  <c r="I7" i="4" s="1"/>
  <c r="D15" i="4" l="1"/>
  <c r="G11" i="4" l="1"/>
  <c r="I11" i="4" s="1"/>
  <c r="G12" i="4"/>
  <c r="I12" i="4" s="1"/>
  <c r="G10" i="4"/>
  <c r="I10" i="4" s="1"/>
  <c r="G14" i="4"/>
  <c r="I14" i="4" s="1"/>
  <c r="G13" i="4"/>
  <c r="I13" i="4" s="1"/>
  <c r="G15" i="4"/>
  <c r="I15" i="4" s="1"/>
  <c r="I6" i="4" l="1"/>
</calcChain>
</file>

<file path=xl/comments1.xml><?xml version="1.0" encoding="utf-8"?>
<comments xmlns="http://schemas.openxmlformats.org/spreadsheetml/2006/main">
  <authors>
    <author>Windows User</author>
  </authors>
  <commentList>
    <comment ref="D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Community School Student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Contract Career Tech - Community School to Resident District
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inculdes community school students going to a JVSD, district to district contract and district to JVSD
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the appropriate "SPECED CAT" 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"State Equiv Grade Level" K,1,2,3
</t>
        </r>
      </text>
    </comment>
    <comment ref="D27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when doing a filter for this use "FTE INCL CODE" "FULL" and "ECON DISADV FLAG" Y
</t>
        </r>
      </text>
    </comment>
  </commentList>
</comments>
</file>

<file path=xl/sharedStrings.xml><?xml version="1.0" encoding="utf-8"?>
<sst xmlns="http://schemas.openxmlformats.org/spreadsheetml/2006/main" count="496" uniqueCount="480">
  <si>
    <t>CTVC</t>
  </si>
  <si>
    <t>SFPR</t>
  </si>
  <si>
    <t>Difference</t>
  </si>
  <si>
    <t>a -</t>
  </si>
  <si>
    <t>b -</t>
  </si>
  <si>
    <t>Special Education ADM Data</t>
  </si>
  <si>
    <t>b1 -</t>
  </si>
  <si>
    <t xml:space="preserve">Category 1 Special Education ADM: </t>
  </si>
  <si>
    <t>b2 -</t>
  </si>
  <si>
    <t xml:space="preserve">Category 2 Special Education ADM:   </t>
  </si>
  <si>
    <t>b3 -</t>
  </si>
  <si>
    <t xml:space="preserve">Category 3 Special Education ADM: </t>
  </si>
  <si>
    <t>b4 -</t>
  </si>
  <si>
    <t xml:space="preserve">Category 4 Special Education ADM:   </t>
  </si>
  <si>
    <t>b5 -</t>
  </si>
  <si>
    <t>Category 5 Special Education ADM:</t>
  </si>
  <si>
    <t>b6 -</t>
  </si>
  <si>
    <t>Category 6 Special Education ADM:</t>
  </si>
  <si>
    <t>c -</t>
  </si>
  <si>
    <t>Career Tech FTE</t>
  </si>
  <si>
    <t>c1 -</t>
  </si>
  <si>
    <t xml:space="preserve">Category 1 Career Tech FTE: </t>
  </si>
  <si>
    <t>c2 -</t>
  </si>
  <si>
    <t xml:space="preserve">Category 2 Career Tech FTE:   </t>
  </si>
  <si>
    <t>c3 -</t>
  </si>
  <si>
    <t xml:space="preserve">Category 3 Career Tech FTE: </t>
  </si>
  <si>
    <t>c4 -</t>
  </si>
  <si>
    <t xml:space="preserve">Category 4 Career Tech FTE:  </t>
  </si>
  <si>
    <t>c5 -</t>
  </si>
  <si>
    <t xml:space="preserve">Category 5 Career Tech FTE: </t>
  </si>
  <si>
    <t>FTE Detail</t>
  </si>
  <si>
    <t>(A)</t>
  </si>
  <si>
    <t>(B)</t>
  </si>
  <si>
    <t>IRN</t>
  </si>
  <si>
    <t>`</t>
  </si>
  <si>
    <t>CTCR</t>
  </si>
  <si>
    <t>Total</t>
  </si>
  <si>
    <t>LEVEL 2 REC TYPE CODE</t>
  </si>
  <si>
    <t>FTE START DATE</t>
  </si>
  <si>
    <t>RESULT CODE</t>
  </si>
  <si>
    <t>FTE FUND PTTRN CODE</t>
  </si>
  <si>
    <t>LEGAL DIST OF RES IRN</t>
  </si>
  <si>
    <t>ORIG FTE</t>
  </si>
  <si>
    <t>ADJSTD FTE</t>
  </si>
  <si>
    <t>STATE EQUIV GRADE LEVEL CODE</t>
  </si>
  <si>
    <t>DISAB CNDTN CODE</t>
  </si>
  <si>
    <t>SPECED CAT CODE</t>
  </si>
  <si>
    <t>ECON DISADV FLAG</t>
  </si>
  <si>
    <t>LEP CODE</t>
  </si>
  <si>
    <t>FTE END DATE</t>
  </si>
  <si>
    <t>FTE INCL CODE</t>
  </si>
  <si>
    <t>LEA TYPE</t>
  </si>
  <si>
    <t>RPT DEST IRN</t>
  </si>
  <si>
    <t>SSID</t>
  </si>
  <si>
    <t>LEA IRN</t>
  </si>
  <si>
    <t>(A-B = C)</t>
  </si>
  <si>
    <t>BLDG IRN</t>
  </si>
  <si>
    <t>EMIS ID</t>
  </si>
  <si>
    <t>LAST NAME</t>
  </si>
  <si>
    <t>FIRST NAME</t>
  </si>
  <si>
    <t>TOTAL ENROLL FOR THIS REC</t>
  </si>
  <si>
    <t>TOTAL FOR THIS CAL</t>
  </si>
  <si>
    <t>Total Student FTE (a1 + (a2 * .2)):</t>
  </si>
  <si>
    <t>a1</t>
  </si>
  <si>
    <t>a2</t>
  </si>
  <si>
    <t>Total Student FTE:</t>
  </si>
  <si>
    <t>JVS FTE:</t>
  </si>
  <si>
    <t>COMM</t>
  </si>
  <si>
    <t>SCHOOL_NAME</t>
  </si>
  <si>
    <t>Polly Fox Academy Community School</t>
  </si>
  <si>
    <t>Phoenix Academy Community School</t>
  </si>
  <si>
    <t>Glass City Academy</t>
  </si>
  <si>
    <t>Pathway School of Discovery</t>
  </si>
  <si>
    <t>Alliance Academy of Cincinnati</t>
  </si>
  <si>
    <t>Newark Digital Academy</t>
  </si>
  <si>
    <t>Hamilton Alternative Academy</t>
  </si>
  <si>
    <t>Wildwood Environmental Academy</t>
  </si>
  <si>
    <t>Ohio Connections Academy, Inc</t>
  </si>
  <si>
    <t>Quaker Digital Academy</t>
  </si>
  <si>
    <t>Greater Ohio Virtual School</t>
  </si>
  <si>
    <t>Auglaize County Educational Academy</t>
  </si>
  <si>
    <t>Summit Academy Community School-Columbus</t>
  </si>
  <si>
    <t>Summit Academy Community School - Dayton</t>
  </si>
  <si>
    <t>Summit Academy Secondary - Akron</t>
  </si>
  <si>
    <t>Summit Academy Secondary - Canton</t>
  </si>
  <si>
    <t>Summit Academy Secondary - Lorain</t>
  </si>
  <si>
    <t>Summit Academy Community School-Parma</t>
  </si>
  <si>
    <t>Summit Academy Secondary - Youngstown</t>
  </si>
  <si>
    <t>Summit Academy Community School-Toledo</t>
  </si>
  <si>
    <t>Summit Academy Community School-Warren</t>
  </si>
  <si>
    <t>Summit Academy Community School - Cincinnati</t>
  </si>
  <si>
    <t>Bridges Community Academy</t>
  </si>
  <si>
    <t>Constellation Schools: Westpark Community Middle</t>
  </si>
  <si>
    <t>Menlo Park Academy</t>
  </si>
  <si>
    <t>Constellation Schools: Madison Community Elementary</t>
  </si>
  <si>
    <t>Constellation Schools: Lorain Community Middle</t>
  </si>
  <si>
    <t>Constellation Schools: Old Brooklyn Community Middle</t>
  </si>
  <si>
    <t>Horizon Science Academy Toledo</t>
  </si>
  <si>
    <t>Miamisburg Secondary Academy</t>
  </si>
  <si>
    <t>Mansfield Elective Academy</t>
  </si>
  <si>
    <t>Findlay Digital Academy</t>
  </si>
  <si>
    <t>Buckeye On-Line School for Success</t>
  </si>
  <si>
    <t>Whitehall Preparatory and Fitness Academy</t>
  </si>
  <si>
    <t>Springfield Preparatory and Fitness Academy</t>
  </si>
  <si>
    <t>Northland Preparatory and Fitness Academy</t>
  </si>
  <si>
    <t>Canton Harbor High School</t>
  </si>
  <si>
    <t>Cleveland Academy for Scholarship Technology and Leadership</t>
  </si>
  <si>
    <t>Constellation Schools: Puritas Community Middle</t>
  </si>
  <si>
    <t>Constellation Schools: Outreach Academy for Students with Di</t>
  </si>
  <si>
    <t>Pinnacle Academy</t>
  </si>
  <si>
    <t>Winterfield Venture Academy</t>
  </si>
  <si>
    <t>Columbus Humanities, Arts and Technology Academy</t>
  </si>
  <si>
    <t>A+ Arts Academy</t>
  </si>
  <si>
    <t>Columbus Arts &amp; Technology Academy</t>
  </si>
  <si>
    <t>Columbus Preparatory Academy</t>
  </si>
  <si>
    <t>Orion Academy</t>
  </si>
  <si>
    <t>Apex Academy</t>
  </si>
  <si>
    <t>Hope Academy Northwest Campus</t>
  </si>
  <si>
    <t>King Academy Community School</t>
  </si>
  <si>
    <t>Emerson Academy</t>
  </si>
  <si>
    <t>Coshocton Opportunity School</t>
  </si>
  <si>
    <t>Summit Academy Transition High School-Cincinnati</t>
  </si>
  <si>
    <t>Summit Academy Middle School - Lorain</t>
  </si>
  <si>
    <t>Summit Academy Middle School - Columbus</t>
  </si>
  <si>
    <t>Heir Force Community School</t>
  </si>
  <si>
    <t>Summit Academy Transition High School-Columbus</t>
  </si>
  <si>
    <t>Summit Academy Alternative LearnersWarren Middle &amp; Secondary</t>
  </si>
  <si>
    <t>Summit Academy Transition High School Dayton</t>
  </si>
  <si>
    <t>Summit Academy-Youngstown</t>
  </si>
  <si>
    <t>Summit Academy Community School - Painesville</t>
  </si>
  <si>
    <t>Summit Academy Toledo Learning Center</t>
  </si>
  <si>
    <t>Summit Academy Secondary School - Middletown</t>
  </si>
  <si>
    <t>Rittman Academy</t>
  </si>
  <si>
    <t>Life Skills Center of Columbus Southeast</t>
  </si>
  <si>
    <t>New Day Academy Boarding &amp; Day School</t>
  </si>
  <si>
    <t>Oakstone Community School</t>
  </si>
  <si>
    <t>Zenith Academy</t>
  </si>
  <si>
    <t>HBCU Preparatory School 1</t>
  </si>
  <si>
    <t>HBCU Preparatory School 2</t>
  </si>
  <si>
    <t>Maritime Academy of Toledo, The</t>
  </si>
  <si>
    <t>Educational Academy for Boys &amp; Girls</t>
  </si>
  <si>
    <t>Midnimo Cross Cultural Community School</t>
  </si>
  <si>
    <t>Horizon Science Academy-Cincinnati</t>
  </si>
  <si>
    <t>Horizon Science Academy-Dayton</t>
  </si>
  <si>
    <t>Life Skills Center of Dayton</t>
  </si>
  <si>
    <t>Horizon Science Academy-Springfield</t>
  </si>
  <si>
    <t>Horizon Science Academy-Denison Middle School</t>
  </si>
  <si>
    <t>Bennett Venture Academy</t>
  </si>
  <si>
    <t>Stambaugh Charter Academy</t>
  </si>
  <si>
    <t>Horizon Science Academy-Cleveland Middle School</t>
  </si>
  <si>
    <t>Westside Academy</t>
  </si>
  <si>
    <t>Interactive Media &amp; Construction (IMAC)</t>
  </si>
  <si>
    <t>Early College Academy</t>
  </si>
  <si>
    <t>Cleveland Entrepreneurship Preparatory School</t>
  </si>
  <si>
    <t>Promise Academy</t>
  </si>
  <si>
    <t>East Bridge Academy of Excellence</t>
  </si>
  <si>
    <t>Par Excellence Academy</t>
  </si>
  <si>
    <t>Lakewood City Academy</t>
  </si>
  <si>
    <t>Toledo Preparatory and Fitness Academy</t>
  </si>
  <si>
    <t>Columbus Preparatory and Fitness Academy</t>
  </si>
  <si>
    <t>Mt. Healthy Preparatory and Fitness Academy</t>
  </si>
  <si>
    <t>Youngstown Academy of Excellence</t>
  </si>
  <si>
    <t>Cleveland Arts and Social Sciences Academy</t>
  </si>
  <si>
    <t>Center for Student Achievement</t>
  </si>
  <si>
    <t>Charles School at Ohio Dominican University</t>
  </si>
  <si>
    <t>Lorain Preparatory Academy</t>
  </si>
  <si>
    <t>Life Skills Center of North Akron</t>
  </si>
  <si>
    <t>Academy of Arts and Sciences</t>
  </si>
  <si>
    <t>Mahoning Valley Opportunity Center</t>
  </si>
  <si>
    <t>Noble Academy-Cleveland</t>
  </si>
  <si>
    <t>Noble Academy-Columbus</t>
  </si>
  <si>
    <t>South Scioto Academy</t>
  </si>
  <si>
    <t>Life Skills Center of Columbus North</t>
  </si>
  <si>
    <t>Dayton Business Technology High School</t>
  </si>
  <si>
    <t>Harvard Avenue Performance Academy</t>
  </si>
  <si>
    <t>Groveport Community School</t>
  </si>
  <si>
    <t>Eagle Learning Center</t>
  </si>
  <si>
    <t>Columbus Collegiate Academy</t>
  </si>
  <si>
    <t>Northpointe Academy</t>
  </si>
  <si>
    <t>Zanesville Community School</t>
  </si>
  <si>
    <t>Constellation Schools: Westside Community School of the Arts</t>
  </si>
  <si>
    <t>Central Academy of Ohio</t>
  </si>
  <si>
    <t>Star Academy of Toledo</t>
  </si>
  <si>
    <t>Horizon Science Academy Columbus Middle School</t>
  </si>
  <si>
    <t>Clay Avenue Community School</t>
  </si>
  <si>
    <t>Foundation Academy</t>
  </si>
  <si>
    <t>Dayton Early College Academy, Inc</t>
  </si>
  <si>
    <t>Sullivant Avenue Community School</t>
  </si>
  <si>
    <t>Harrisburg Pike Community School</t>
  </si>
  <si>
    <t>Madison Avenue School of Arts</t>
  </si>
  <si>
    <t>Klepinger Community School</t>
  </si>
  <si>
    <t>Sciotoville Elementary Academy</t>
  </si>
  <si>
    <t>Ashland County Community Academy</t>
  </si>
  <si>
    <t>Horizon Science Academy Elementary School</t>
  </si>
  <si>
    <t>Mahoning County High School</t>
  </si>
  <si>
    <t>KIPP Columbus</t>
  </si>
  <si>
    <t>Horizon Science Academy Denison Elementary School</t>
  </si>
  <si>
    <t>Cesar Chavez College Preparatory School</t>
  </si>
  <si>
    <t>Mount Auburn International Academy</t>
  </si>
  <si>
    <t>Performance Academy Eastland</t>
  </si>
  <si>
    <t>L. Hollingworth School for Talented and Gifted</t>
  </si>
  <si>
    <t>Village Preparatory School</t>
  </si>
  <si>
    <t>Hardin Community School</t>
  </si>
  <si>
    <t>Greater Summit County Early Learning Center</t>
  </si>
  <si>
    <t>Bella Academy of Excellence</t>
  </si>
  <si>
    <t>Renaissance Academy</t>
  </si>
  <si>
    <t>Rushmore Academy</t>
  </si>
  <si>
    <t>Columbus Bilingual Academy-North</t>
  </si>
  <si>
    <t>LifeLinks Community School</t>
  </si>
  <si>
    <t>Achieve Career Preparatory Academy</t>
  </si>
  <si>
    <t>Lakeland Academy Community School</t>
  </si>
  <si>
    <t>Horizon Science Academy Lorain</t>
  </si>
  <si>
    <t>Horizon Science Academy Dayton High School</t>
  </si>
  <si>
    <t>Northeast Ohio College Preparatory School</t>
  </si>
  <si>
    <t>Imagine Akron Academy</t>
  </si>
  <si>
    <t>Everest High School</t>
  </si>
  <si>
    <t>Richland Academy School of Excellence</t>
  </si>
  <si>
    <t>Graham Expeditionary Middle School</t>
  </si>
  <si>
    <t>Horizon Science Academy Dayton Downtown</t>
  </si>
  <si>
    <t>Horizon Science Academy Youngstown</t>
  </si>
  <si>
    <t>Cruiser Academy</t>
  </si>
  <si>
    <t>Zenith Academy East</t>
  </si>
  <si>
    <t>Cleveland College Preparatory School</t>
  </si>
  <si>
    <t>Columbus Performance Academy</t>
  </si>
  <si>
    <t>Constellation Schools: Stockyard Community Middle</t>
  </si>
  <si>
    <t>Constellation Schools: Collinwood Village Academy</t>
  </si>
  <si>
    <t>Citizens Leadership Academy</t>
  </si>
  <si>
    <t>Near West Intergenerational School</t>
  </si>
  <si>
    <t>Entrepreneurship Preparatory School - Woodland Hills Campus</t>
  </si>
  <si>
    <t>Foxfire Intermediate School</t>
  </si>
  <si>
    <t>Regent High School</t>
  </si>
  <si>
    <t>Mason Run High School</t>
  </si>
  <si>
    <t>Old Brook High School</t>
  </si>
  <si>
    <t>Road to Success Academy</t>
  </si>
  <si>
    <t>Central High School</t>
  </si>
  <si>
    <t>George V. Voinovich Reclamation Academy</t>
  </si>
  <si>
    <t>Frederick Douglass Reclamation Academy</t>
  </si>
  <si>
    <t>Capital High School</t>
  </si>
  <si>
    <t>Patriot Preparatory Academy</t>
  </si>
  <si>
    <t>North Central Academy</t>
  </si>
  <si>
    <t>Akros Middle School</t>
  </si>
  <si>
    <t>Quest Community School</t>
  </si>
  <si>
    <t>Southside Academy</t>
  </si>
  <si>
    <t>Pickerington Community School</t>
  </si>
  <si>
    <t>Beacon Hill Academy</t>
  </si>
  <si>
    <t>Madisonville SMART Elementary</t>
  </si>
  <si>
    <t>The Academy for Urban Scholars</t>
  </si>
  <si>
    <t>Focus North High School</t>
  </si>
  <si>
    <t>Newbridge Math &amp; Reading Preparatory Academy</t>
  </si>
  <si>
    <t>University of Cleveland Preparatory School</t>
  </si>
  <si>
    <t>Imagine Woodbury Academy</t>
  </si>
  <si>
    <t>Global Village Academy</t>
  </si>
  <si>
    <t>STEAM Academy of Akron</t>
  </si>
  <si>
    <t>STEAM Academy of Warren</t>
  </si>
  <si>
    <t>Constellation Schools: Eastside Arts Academy</t>
  </si>
  <si>
    <t>Broadway Academy</t>
  </si>
  <si>
    <t>Citizens Academy East</t>
  </si>
  <si>
    <t>Townsend North Community School</t>
  </si>
  <si>
    <t>DECA PREP</t>
  </si>
  <si>
    <t>Columbus Collegiate Academy - West</t>
  </si>
  <si>
    <t>Graham Primary School</t>
  </si>
  <si>
    <t>Village Preparatory School:: Woodland Hills Campus</t>
  </si>
  <si>
    <t>West Carrollton Secondary Academy</t>
  </si>
  <si>
    <t>The Haley School</t>
  </si>
  <si>
    <t>Lake Erie College Preparatory School</t>
  </si>
  <si>
    <t>STEAM Academy of Dayton</t>
  </si>
  <si>
    <t>STEAM Academy of Warrensville Heights</t>
  </si>
  <si>
    <t>Stepstone Academy</t>
  </si>
  <si>
    <t>Hope Academy for Autism</t>
  </si>
  <si>
    <t>Imagine Hill Avenue</t>
  </si>
  <si>
    <t>SunBridge Schools</t>
  </si>
  <si>
    <t>Academy of Educational Excellence</t>
  </si>
  <si>
    <t>Brookwood Academy</t>
  </si>
  <si>
    <t>Nexus Academy of Cleveland</t>
  </si>
  <si>
    <t>Nexus Academy of Toledo</t>
  </si>
  <si>
    <t>Nexus Academy of Columbus</t>
  </si>
  <si>
    <t>Life Skills High School of Cleveland</t>
  </si>
  <si>
    <t>A+ Children's Academy</t>
  </si>
  <si>
    <t>Southern Ohio Academy</t>
  </si>
  <si>
    <t>Academy for Urban Scholars Youngstown</t>
  </si>
  <si>
    <t>Ohio College Preparatory School</t>
  </si>
  <si>
    <t>Akron Preparatory School</t>
  </si>
  <si>
    <t>Canton College Preparatory School</t>
  </si>
  <si>
    <t>Cincinnati Technology Academy</t>
  </si>
  <si>
    <t>Franklinton Preparatory Academy</t>
  </si>
  <si>
    <t>Liberty Preparatory School</t>
  </si>
  <si>
    <t>Cincinnati Learning Schools</t>
  </si>
  <si>
    <t>Albert Einstein Academy for Letters, Arts and Sciences-Ohio</t>
  </si>
  <si>
    <t>Rise &amp; Shine Academy</t>
  </si>
  <si>
    <t>Northmont Secondary Academy</t>
  </si>
  <si>
    <t>Chapelside Cleveland Academy</t>
  </si>
  <si>
    <t>Life Skills High School of Middletown</t>
  </si>
  <si>
    <t>University Academy</t>
  </si>
  <si>
    <t>Winton Preparatory Academy</t>
  </si>
  <si>
    <t>Lincoln Park Academy</t>
  </si>
  <si>
    <t>Main Street Preparatory Academy</t>
  </si>
  <si>
    <t>Ohio Construction Academy</t>
  </si>
  <si>
    <t>Insight School of Ohio</t>
  </si>
  <si>
    <t>Berwyn East Academy</t>
  </si>
  <si>
    <t>Hope Learning Academy of Toledo</t>
  </si>
  <si>
    <t>Lawrence County Academy</t>
  </si>
  <si>
    <t>Imagine Leadership Academy</t>
  </si>
  <si>
    <t>Imagine Columbus Primary School</t>
  </si>
  <si>
    <t>East Preparatory Academy</t>
  </si>
  <si>
    <t>Provost Academy Ohio</t>
  </si>
  <si>
    <t>Dayton SMART Elementary School</t>
  </si>
  <si>
    <t>East Academy</t>
  </si>
  <si>
    <t>Discovery Academy</t>
  </si>
  <si>
    <t>West Park Academy</t>
  </si>
  <si>
    <t>Watkins Academy</t>
  </si>
  <si>
    <t>United Preparatory Academy</t>
  </si>
  <si>
    <t>Buckeye Preparatory Academy</t>
  </si>
  <si>
    <t>Utica Shale Academy of Ohio</t>
  </si>
  <si>
    <t>REACH Academy</t>
  </si>
  <si>
    <t>Toledo SMART Elementary School</t>
  </si>
  <si>
    <t>T2 Honors Academy</t>
  </si>
  <si>
    <t>Norwood Conversion Community School</t>
  </si>
  <si>
    <t>Lakeshore Intergenerational School</t>
  </si>
  <si>
    <t>Steel Academy</t>
  </si>
  <si>
    <t>Cincinnati Generation Academy</t>
  </si>
  <si>
    <t>Zenith Academy West</t>
  </si>
  <si>
    <t>Clark Preparatory Academy</t>
  </si>
  <si>
    <t>Flex High School</t>
  </si>
  <si>
    <t>Foxfire East Academy</t>
  </si>
  <si>
    <t>Stonebrook Montessori</t>
  </si>
  <si>
    <t>Ohio Valley Energy Technology Academy</t>
  </si>
  <si>
    <t>Citizens Academy Southeast</t>
  </si>
  <si>
    <t>Summit Acdy Comm Schl for Alternative Learners of Middletown</t>
  </si>
  <si>
    <t>Summit Academy Community School Alternative Learners -Xenia</t>
  </si>
  <si>
    <t>Summit Academy Akron Middle School</t>
  </si>
  <si>
    <t>Cliff Park High School</t>
  </si>
  <si>
    <t>Marshall High School</t>
  </si>
  <si>
    <t>Miami Valley Academies</t>
  </si>
  <si>
    <t>Constellation Schools: Lorain Community Elementary</t>
  </si>
  <si>
    <t>Constellation Schools: Elyria Community</t>
  </si>
  <si>
    <t>Youthbuild Columbus Community</t>
  </si>
  <si>
    <t>Constellation Schools: Westpark Community Elementary</t>
  </si>
  <si>
    <t>Intergenerational School, The</t>
  </si>
  <si>
    <t>Constellation Schools: Parma Community</t>
  </si>
  <si>
    <t>Dohn Community</t>
  </si>
  <si>
    <t>Washington Park Community School</t>
  </si>
  <si>
    <t>Summit Academy Community School for Alternative Learn-Canton</t>
  </si>
  <si>
    <t>Summit Academy Community School Alternative Learners-Lorain</t>
  </si>
  <si>
    <t>T.C.P. World Academy</t>
  </si>
  <si>
    <t>Richard Allen Preparatory</t>
  </si>
  <si>
    <t>Lighthouse Community Sch Inc</t>
  </si>
  <si>
    <t>Electronic Classroom Of Tomorrow</t>
  </si>
  <si>
    <t>Graham School, The</t>
  </si>
  <si>
    <t>Cornerstone Academy Community School</t>
  </si>
  <si>
    <t>Dayton Leadership Academies-Dayton View Campus</t>
  </si>
  <si>
    <t>River Gate High School</t>
  </si>
  <si>
    <t>Phoenix Community Learning Ctr</t>
  </si>
  <si>
    <t>Cincinnati College Preparatory Academy</t>
  </si>
  <si>
    <t>Citizens Academy</t>
  </si>
  <si>
    <t>Edge Academy, The</t>
  </si>
  <si>
    <t>Millennium Community School</t>
  </si>
  <si>
    <t>Summit Academy Akron Elementary School</t>
  </si>
  <si>
    <t>Horizon Science Acad Cleveland</t>
  </si>
  <si>
    <t>Horizon Science Academy Columbus</t>
  </si>
  <si>
    <t>Riverside Academy</t>
  </si>
  <si>
    <t>Richard Allen Academy</t>
  </si>
  <si>
    <t>Life Skills Ctr Of Cincinnati</t>
  </si>
  <si>
    <t>Life Skills Ctr Of Youngstown</t>
  </si>
  <si>
    <t>Lincoln Preparatory Academy</t>
  </si>
  <si>
    <t>Invictus High School</t>
  </si>
  <si>
    <t>Towpath Trail High School</t>
  </si>
  <si>
    <t>Toledo School For The Arts</t>
  </si>
  <si>
    <t>Dayton Leadership Academies-Early Learning Academy</t>
  </si>
  <si>
    <t>Youngstown Community School</t>
  </si>
  <si>
    <t>Constellation Schools: Old Brooklyn Community Elementary</t>
  </si>
  <si>
    <t>Autism Model School</t>
  </si>
  <si>
    <t>Aurora Academy</t>
  </si>
  <si>
    <t>Green Inspiration Academy</t>
  </si>
  <si>
    <t>Middlebury Academy</t>
  </si>
  <si>
    <t>Colonial Prep Academy</t>
  </si>
  <si>
    <t>City Day Community School</t>
  </si>
  <si>
    <t>Life Skills Center  of Canton</t>
  </si>
  <si>
    <t>Life Skills Center of Elyria</t>
  </si>
  <si>
    <t>Focus Learning Academy of Southwest Columbus</t>
  </si>
  <si>
    <t>Focus Learning Academy of Southeastern Columbus</t>
  </si>
  <si>
    <t>Focus Learning Academy of Northern Columbus</t>
  </si>
  <si>
    <t>Ohio Virtual Academy</t>
  </si>
  <si>
    <t>Hope Academy Northcoast</t>
  </si>
  <si>
    <t>Mound Street IT Careers Academy</t>
  </si>
  <si>
    <t>Mound Street Military Careers Academy</t>
  </si>
  <si>
    <t>Mound Street Health Careers Academy</t>
  </si>
  <si>
    <t>International Acad Of Columbus</t>
  </si>
  <si>
    <t>Great Western Academy</t>
  </si>
  <si>
    <t>Trotwood Fitness &amp; Prep Acad</t>
  </si>
  <si>
    <t>Middletown Fitness &amp; Prep Acad</t>
  </si>
  <si>
    <t>The Autism Academy Of Learning</t>
  </si>
  <si>
    <t>Treca Digital Academy</t>
  </si>
  <si>
    <t>West Preparatory Academy</t>
  </si>
  <si>
    <t>Alternative Education Academy</t>
  </si>
  <si>
    <t>Constellation Schools: Puritas Community Elementary</t>
  </si>
  <si>
    <t>Constellation Schools: Stockyard Community Elementary</t>
  </si>
  <si>
    <t>North Dayton School Of Science &amp; Discovery</t>
  </si>
  <si>
    <t>Virtual Community School Of Ohio</t>
  </si>
  <si>
    <t>Eagle Academy</t>
  </si>
  <si>
    <t>Richard Allen Academy II</t>
  </si>
  <si>
    <t>Richard Allen Academy III</t>
  </si>
  <si>
    <t>Hamilton Cnty Math &amp; Science</t>
  </si>
  <si>
    <t>Arts &amp; College Preparatory Academy</t>
  </si>
  <si>
    <t>Sciotoville</t>
  </si>
  <si>
    <t>Schnee Learning Center</t>
  </si>
  <si>
    <t>Marion City Digital Academy</t>
  </si>
  <si>
    <t>Franklin Local Community School</t>
  </si>
  <si>
    <t>Tomorrow Center</t>
  </si>
  <si>
    <t>Mahoning Unlimited Classroom</t>
  </si>
  <si>
    <t>Goal Digital Academy</t>
  </si>
  <si>
    <t>Akron Digital Academy</t>
  </si>
  <si>
    <t>Urbana Community School</t>
  </si>
  <si>
    <t>Fairborn Digital Academy</t>
  </si>
  <si>
    <t>Life Skills Center Of Toledo</t>
  </si>
  <si>
    <t>Foxfire High School</t>
  </si>
  <si>
    <t>Southwest Licking Digital Acad</t>
  </si>
  <si>
    <t>Massillon Digital Academy, Inc</t>
  </si>
  <si>
    <t>London Academy</t>
  </si>
  <si>
    <t>Pleasant Community Digital</t>
  </si>
  <si>
    <t>Lorain K-12 Digital Academy</t>
  </si>
  <si>
    <t>Ridgedale Community School</t>
  </si>
  <si>
    <t>West Central Learning Academy II</t>
  </si>
  <si>
    <t>Lake Erie International High School</t>
  </si>
  <si>
    <t>The Capella Institute</t>
  </si>
  <si>
    <t>Life Skills Of Northeast Ohio</t>
  </si>
  <si>
    <t>Lakewood Digital Academy</t>
  </si>
  <si>
    <t>d-</t>
  </si>
  <si>
    <t>Limited English Proficiency (LEP) FTE</t>
  </si>
  <si>
    <t>d1-</t>
  </si>
  <si>
    <t>d2-</t>
  </si>
  <si>
    <t>d3-</t>
  </si>
  <si>
    <t>e-</t>
  </si>
  <si>
    <t>f-</t>
  </si>
  <si>
    <t>K-3 Community school FTE:</t>
  </si>
  <si>
    <t>Economic Disadvantaged FTE:</t>
  </si>
  <si>
    <t xml:space="preserve">Category 1 LEP FTE: </t>
  </si>
  <si>
    <t xml:space="preserve">Category 2 LEP FTE:   </t>
  </si>
  <si>
    <t xml:space="preserve">Category 3 LEP FTE: </t>
  </si>
  <si>
    <t>October</t>
  </si>
  <si>
    <t>Beacon Academy</t>
  </si>
  <si>
    <t>RESULT CODE DESCR</t>
  </si>
  <si>
    <t>STDNT PCT OF TIME</t>
  </si>
  <si>
    <t>SENT REASON 1</t>
  </si>
  <si>
    <t>SENT REASON 1 PCT</t>
  </si>
  <si>
    <t>SENT REASON 2</t>
  </si>
  <si>
    <t>SENT REASON 2 PCT</t>
  </si>
  <si>
    <t>CAL DIST IRN</t>
  </si>
  <si>
    <t>CAL BLDG IRN</t>
  </si>
  <si>
    <t>CAL GRADE LEVEL</t>
  </si>
  <si>
    <t>CAL ATTENDANCE PATTERN</t>
  </si>
  <si>
    <t>MIDDLE NAME</t>
  </si>
  <si>
    <t>LOCAL CLASSRM CODE</t>
  </si>
  <si>
    <t>Fund</t>
  </si>
  <si>
    <t>Class</t>
  </si>
  <si>
    <t>Student</t>
  </si>
  <si>
    <t>FY17</t>
  </si>
  <si>
    <t>Curriculum Code</t>
  </si>
  <si>
    <t>Subject</t>
  </si>
  <si>
    <t>Cat</t>
  </si>
  <si>
    <t>CTEs</t>
  </si>
  <si>
    <t>Funding</t>
  </si>
  <si>
    <t>Count</t>
  </si>
  <si>
    <t>Avg CTE</t>
  </si>
  <si>
    <t>Course Start and End Date</t>
  </si>
  <si>
    <t>NFER</t>
  </si>
  <si>
    <t>Category</t>
  </si>
  <si>
    <t>Cat Amount</t>
  </si>
  <si>
    <t>Cat 1</t>
  </si>
  <si>
    <t>Cat 2</t>
  </si>
  <si>
    <t>Cat 3</t>
  </si>
  <si>
    <t>Cat 4</t>
  </si>
  <si>
    <t>Cat 5</t>
  </si>
  <si>
    <t>Detail</t>
  </si>
  <si>
    <t>CTE Funding</t>
  </si>
  <si>
    <t>Subtotal</t>
  </si>
  <si>
    <t>Projected</t>
  </si>
  <si>
    <t>SEVERITY CODE</t>
  </si>
  <si>
    <t>ERR SEV NUM</t>
  </si>
  <si>
    <t>Bio-Med Science Academy</t>
  </si>
  <si>
    <t>ADJSTD SPECED CAT FTE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</si>
</sst>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0000_);_(* \(#,##0.000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.5"/>
      <name val="Calibri"/>
      <family val="2"/>
    </font>
    <font>
      <i/>
      <sz val="10.5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 Unicode MS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0">
    <xf numFmtId="0" fontId="0" fillId="0" borderId="0" xfId="0"/>
    <xf numFmtId="0" fontId="0" fillId="0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18" fillId="0" borderId="0" xfId="0" applyFont="1" applyFill="1" applyAlignment="1" applyProtection="1">
      <alignment horizontal="center"/>
      <protection hidden="1"/>
    </xf>
    <xf numFmtId="0" fontId="18" fillId="0" borderId="0" xfId="0" applyFont="1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4" fontId="18" fillId="0" borderId="0" xfId="0" applyNumberFormat="1" applyFont="1" applyFill="1" applyProtection="1"/>
    <xf numFmtId="0" fontId="18" fillId="0" borderId="0" xfId="0" applyFont="1" applyFill="1" applyAlignment="1" applyProtection="1">
      <protection hidden="1"/>
    </xf>
    <xf numFmtId="4" fontId="18" fillId="0" borderId="0" xfId="0" applyNumberFormat="1" applyFont="1" applyFill="1" applyAlignment="1" applyProtection="1">
      <alignment horizontal="right"/>
    </xf>
    <xf numFmtId="0" fontId="19" fillId="0" borderId="0" xfId="0" applyFont="1" applyFill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Fill="1" applyAlignment="1" applyProtection="1">
      <protection hidden="1"/>
    </xf>
    <xf numFmtId="4" fontId="18" fillId="0" borderId="0" xfId="0" applyNumberFormat="1" applyFont="1" applyFill="1" applyProtection="1">
      <protection hidden="1"/>
    </xf>
    <xf numFmtId="43" fontId="0" fillId="0" borderId="0" xfId="1" applyFont="1"/>
    <xf numFmtId="1" fontId="18" fillId="0" borderId="0" xfId="0" applyNumberFormat="1" applyFont="1" applyFill="1" applyAlignment="1" applyProtection="1">
      <alignment horizontal="center"/>
      <protection hidden="1"/>
    </xf>
    <xf numFmtId="43" fontId="18" fillId="0" borderId="0" xfId="1" applyFont="1" applyFill="1" applyAlignment="1" applyProtection="1">
      <protection hidden="1"/>
    </xf>
    <xf numFmtId="4" fontId="18" fillId="0" borderId="0" xfId="0" applyNumberFormat="1" applyFont="1" applyFill="1" applyAlignment="1" applyProtection="1">
      <protection hidden="1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 vertical="center"/>
      <protection hidden="1"/>
    </xf>
    <xf numFmtId="0" fontId="16" fillId="0" borderId="0" xfId="0" applyFont="1"/>
    <xf numFmtId="0" fontId="0" fillId="0" borderId="0" xfId="0" applyAlignment="1">
      <alignment horizontal="center"/>
    </xf>
    <xf numFmtId="10" fontId="18" fillId="0" borderId="0" xfId="2" applyNumberFormat="1" applyFont="1" applyFill="1" applyAlignment="1" applyProtection="1">
      <alignment horizontal="right"/>
    </xf>
    <xf numFmtId="10" fontId="0" fillId="0" borderId="0" xfId="2" applyNumberFormat="1" applyFont="1"/>
    <xf numFmtId="0" fontId="0" fillId="0" borderId="0" xfId="0" applyAlignment="1"/>
    <xf numFmtId="0" fontId="0" fillId="0" borderId="0" xfId="0" applyFont="1" applyFill="1"/>
    <xf numFmtId="0" fontId="0" fillId="0" borderId="0" xfId="0" applyNumberFormat="1"/>
    <xf numFmtId="49" fontId="0" fillId="0" borderId="0" xfId="0" applyNumberFormat="1"/>
    <xf numFmtId="0" fontId="18" fillId="0" borderId="0" xfId="2" applyNumberFormat="1" applyFont="1" applyFill="1" applyAlignment="1" applyProtection="1">
      <alignment horizontal="right"/>
    </xf>
    <xf numFmtId="0" fontId="0" fillId="0" borderId="0" xfId="0" applyAlignment="1">
      <alignment horizontal="center"/>
    </xf>
    <xf numFmtId="0" fontId="0" fillId="0" borderId="10" xfId="0" applyNumberFormat="1" applyBorder="1" applyAlignment="1">
      <alignment horizontal="center"/>
    </xf>
    <xf numFmtId="43" fontId="18" fillId="0" borderId="0" xfId="1" applyFont="1" applyFill="1" applyProtection="1"/>
    <xf numFmtId="43" fontId="18" fillId="0" borderId="0" xfId="1" applyFont="1" applyFill="1" applyAlignment="1" applyProtection="1">
      <alignment horizontal="right"/>
    </xf>
    <xf numFmtId="43" fontId="0" fillId="34" borderId="0" xfId="1" applyFont="1" applyFill="1"/>
    <xf numFmtId="0" fontId="22" fillId="33" borderId="0" xfId="0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23" fillId="0" borderId="0" xfId="0" applyFont="1"/>
    <xf numFmtId="164" fontId="0" fillId="0" borderId="0" xfId="1" applyNumberFormat="1" applyFont="1" applyAlignment="1">
      <alignment horizontal="center"/>
    </xf>
    <xf numFmtId="0" fontId="0" fillId="0" borderId="0" xfId="0" applyFill="1" applyAlignment="1">
      <alignment horizontal="center"/>
    </xf>
    <xf numFmtId="0" fontId="23" fillId="0" borderId="0" xfId="0" applyFont="1" applyFill="1" applyAlignment="1">
      <alignment horizontal="center"/>
    </xf>
    <xf numFmtId="164" fontId="0" fillId="0" borderId="0" xfId="1" applyNumberFormat="1" applyFont="1" applyFill="1" applyAlignment="1">
      <alignment horizontal="center"/>
    </xf>
    <xf numFmtId="0" fontId="0" fillId="35" borderId="0" xfId="0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0" borderId="0" xfId="0" applyFill="1" applyAlignment="1">
      <alignment horizontal="left"/>
    </xf>
    <xf numFmtId="164" fontId="0" fillId="0" borderId="0" xfId="1" applyNumberFormat="1" applyFont="1" applyFill="1"/>
    <xf numFmtId="43" fontId="0" fillId="0" borderId="0" xfId="1" applyFont="1" applyFill="1"/>
    <xf numFmtId="0" fontId="24" fillId="0" borderId="0" xfId="0" applyFont="1" applyAlignment="1">
      <alignment vertical="center"/>
    </xf>
    <xf numFmtId="43" fontId="0" fillId="0" borderId="0" xfId="0" applyNumberFormat="1"/>
    <xf numFmtId="43" fontId="22" fillId="0" borderId="0" xfId="1" applyFont="1" applyFill="1"/>
    <xf numFmtId="0" fontId="22" fillId="0" borderId="0" xfId="0" applyFont="1" applyFill="1"/>
    <xf numFmtId="43" fontId="22" fillId="0" borderId="0" xfId="0" applyNumberFormat="1" applyFont="1" applyFill="1"/>
    <xf numFmtId="0" fontId="22" fillId="0" borderId="0" xfId="0" applyFont="1" applyFill="1" applyAlignment="1">
      <alignment horizontal="center"/>
    </xf>
    <xf numFmtId="164" fontId="22" fillId="0" borderId="0" xfId="1" applyNumberFormat="1" applyFont="1" applyFill="1"/>
    <xf numFmtId="164" fontId="22" fillId="0" borderId="0" xfId="0" applyNumberFormat="1" applyFont="1" applyFill="1"/>
    <xf numFmtId="164" fontId="22" fillId="0" borderId="0" xfId="0" applyNumberFormat="1" applyFont="1" applyFill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"/>
  <sheetViews>
    <sheetView topLeftCell="J1" workbookViewId="0">
      <pane ySplit="1" topLeftCell="A2" activePane="bottomLeft" state="frozen"/>
      <selection pane="bottomLeft" activeCell="Q14" sqref="Q14"/>
    </sheetView>
  </sheetViews>
  <sheetFormatPr defaultRowHeight="14.4" x14ac:dyDescent="0.3"/>
  <cols>
    <col min="4" max="4" width="11.109375" bestFit="1" customWidth="1"/>
    <col min="11" max="11" width="8.88671875" customWidth="1"/>
    <col min="13" max="13" width="8.88671875" customWidth="1"/>
    <col min="14" max="14" width="19.6640625" customWidth="1"/>
    <col min="15" max="15" width="19.6640625" bestFit="1" customWidth="1"/>
    <col min="16" max="34" width="8.88671875" customWidth="1"/>
    <col min="37" max="37" width="20.21875" bestFit="1" customWidth="1"/>
  </cols>
  <sheetData>
    <row r="1" spans="1:38" ht="43.2" x14ac:dyDescent="0.3">
      <c r="A1" t="s">
        <v>52</v>
      </c>
      <c r="B1" t="s">
        <v>56</v>
      </c>
      <c r="C1" t="s">
        <v>476</v>
      </c>
      <c r="D1" t="s">
        <v>53</v>
      </c>
      <c r="E1" t="s">
        <v>57</v>
      </c>
      <c r="F1" t="s">
        <v>58</v>
      </c>
      <c r="G1" t="s">
        <v>59</v>
      </c>
      <c r="H1" t="s">
        <v>450</v>
      </c>
      <c r="I1" t="s">
        <v>54</v>
      </c>
      <c r="J1" t="s">
        <v>37</v>
      </c>
      <c r="K1" t="s">
        <v>39</v>
      </c>
      <c r="L1" t="s">
        <v>440</v>
      </c>
      <c r="M1" t="s">
        <v>40</v>
      </c>
      <c r="N1" t="s">
        <v>38</v>
      </c>
      <c r="O1" t="s">
        <v>49</v>
      </c>
      <c r="P1" t="s">
        <v>42</v>
      </c>
      <c r="Q1" t="s">
        <v>43</v>
      </c>
      <c r="R1" s="59" t="s">
        <v>479</v>
      </c>
      <c r="S1" t="s">
        <v>41</v>
      </c>
      <c r="T1" t="s">
        <v>441</v>
      </c>
      <c r="U1" t="s">
        <v>442</v>
      </c>
      <c r="V1" t="s">
        <v>443</v>
      </c>
      <c r="W1" t="s">
        <v>444</v>
      </c>
      <c r="X1" t="s">
        <v>445</v>
      </c>
      <c r="Y1" t="s">
        <v>44</v>
      </c>
      <c r="Z1" t="s">
        <v>45</v>
      </c>
      <c r="AA1" t="s">
        <v>46</v>
      </c>
      <c r="AB1" t="s">
        <v>47</v>
      </c>
      <c r="AC1" t="s">
        <v>48</v>
      </c>
      <c r="AD1" t="s">
        <v>50</v>
      </c>
      <c r="AE1" t="s">
        <v>446</v>
      </c>
      <c r="AF1" t="s">
        <v>447</v>
      </c>
      <c r="AG1" t="s">
        <v>448</v>
      </c>
      <c r="AH1" t="s">
        <v>449</v>
      </c>
      <c r="AI1" t="s">
        <v>51</v>
      </c>
      <c r="AJ1" t="s">
        <v>60</v>
      </c>
      <c r="AK1" t="s">
        <v>61</v>
      </c>
      <c r="AL1" t="s">
        <v>477</v>
      </c>
    </row>
  </sheetData>
  <sortState ref="A2:AB186">
    <sortCondition ref="D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N1"/>
  <sheetViews>
    <sheetView workbookViewId="0">
      <selection activeCell="C21" sqref="C21"/>
    </sheetView>
  </sheetViews>
  <sheetFormatPr defaultRowHeight="14.4" x14ac:dyDescent="0.3"/>
  <cols>
    <col min="4" max="4" width="22" bestFit="1" customWidth="1"/>
    <col min="14" max="14" width="8.88671875" style="35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workbookViewId="0">
      <selection activeCell="D16" sqref="D16"/>
    </sheetView>
  </sheetViews>
  <sheetFormatPr defaultRowHeight="14.4" x14ac:dyDescent="0.3"/>
  <cols>
    <col min="1" max="1" width="21.77734375" bestFit="1" customWidth="1"/>
    <col min="2" max="2" width="14.5546875" bestFit="1" customWidth="1"/>
    <col min="3" max="3" width="29.33203125" bestFit="1" customWidth="1"/>
    <col min="4" max="4" width="8.5546875" customWidth="1"/>
    <col min="5" max="5" width="9.6640625" bestFit="1" customWidth="1"/>
    <col min="6" max="6" width="14.21875" bestFit="1" customWidth="1"/>
    <col min="7" max="7" width="10.6640625" bestFit="1" customWidth="1"/>
    <col min="9" max="9" width="22.5546875" bestFit="1" customWidth="1"/>
    <col min="10" max="10" width="10.6640625" bestFit="1" customWidth="1"/>
    <col min="13" max="13" width="10.6640625" bestFit="1" customWidth="1"/>
    <col min="17" max="17" width="12" bestFit="1" customWidth="1"/>
    <col min="20" max="20" width="11.109375" bestFit="1" customWidth="1"/>
  </cols>
  <sheetData>
    <row r="1" spans="1:21" x14ac:dyDescent="0.3">
      <c r="C1" s="36"/>
      <c r="D1" s="35" t="s">
        <v>452</v>
      </c>
      <c r="E1" s="37" t="s">
        <v>1</v>
      </c>
      <c r="F1" s="35" t="s">
        <v>453</v>
      </c>
      <c r="G1" s="35" t="s">
        <v>454</v>
      </c>
      <c r="Q1" s="35" t="s">
        <v>455</v>
      </c>
      <c r="R1" s="35"/>
      <c r="S1" s="35"/>
    </row>
    <row r="2" spans="1:21" x14ac:dyDescent="0.3">
      <c r="A2" s="1" t="s">
        <v>451</v>
      </c>
      <c r="B2" s="38" t="s">
        <v>456</v>
      </c>
      <c r="C2" s="39" t="s">
        <v>457</v>
      </c>
      <c r="D2" s="38" t="s">
        <v>458</v>
      </c>
      <c r="E2" s="40" t="s">
        <v>459</v>
      </c>
      <c r="F2" s="38" t="s">
        <v>460</v>
      </c>
      <c r="G2" s="38" t="s">
        <v>461</v>
      </c>
      <c r="H2" s="38" t="s">
        <v>462</v>
      </c>
      <c r="I2" s="1" t="s">
        <v>463</v>
      </c>
      <c r="J2" s="41" t="s">
        <v>67</v>
      </c>
      <c r="K2" s="41" t="s">
        <v>35</v>
      </c>
      <c r="L2" s="41" t="s">
        <v>0</v>
      </c>
      <c r="M2" s="1" t="s">
        <v>36</v>
      </c>
      <c r="N2" s="42" t="s">
        <v>464</v>
      </c>
      <c r="P2" t="s">
        <v>465</v>
      </c>
      <c r="Q2" t="s">
        <v>466</v>
      </c>
      <c r="U2" s="37"/>
    </row>
    <row r="3" spans="1:21" ht="15" x14ac:dyDescent="0.3">
      <c r="B3" s="38" t="e">
        <f>INDEX('CTE detail'!$P$2:$P$29999,MATCH(A3,'CTE detail'!$D$2:$D$29999,0))</f>
        <v>#N/A</v>
      </c>
      <c r="C3" s="43" t="e">
        <f>INDEX('CTE detail'!$O$2:$O$29999,MATCH(A3,'CTE detail'!$D$2:$D$29999,0))</f>
        <v>#N/A</v>
      </c>
      <c r="D3" s="38" t="e">
        <f>INDEX('CTE detail'!$N$2:$N$29999,MATCH(A3,'CTE detail'!$D$2:$D$29999,0))</f>
        <v>#N/A</v>
      </c>
      <c r="E3" s="44">
        <f>SUMIFS('CTE detail'!$M$1:$M$9999,'CTE detail'!$D$1:$D$9999,'CTE analysis'!A3,'CTE detail'!$Q$1:$Q$9999,"COMM")+SUMIFS('CTE detail'!$M$1:$M$9999,'CTE detail'!$D$1:$D$9999,'CTE analysis'!A3,'CTE detail'!$Q$1:$Q$9999,"CTCR")++SUMIFS('CTE detail'!$M$1:$M$9999,'CTE detail'!$D$1:$D$9999,'CTE analysis'!A3,'CTE detail'!$Q$1:$Q$9999,"CTVC")</f>
        <v>0</v>
      </c>
      <c r="F3" s="45" t="e">
        <f>IF(D3=5,$Q$7*E3,IF(D3=4,E3*$Q$6,IF(D3=3,E3*$Q$5,IF(D3=2,E3*$Q$4,IF(D3=1,E3*$Q$3,E3*0)))))</f>
        <v>#N/A</v>
      </c>
      <c r="G3" s="35">
        <f>COUNTIFS('CTE detail'!$D$1:$D$9999,$A3,'CTE detail'!$M$1:$M$9999,"&gt;0",'CTE detail'!$Q$1:$Q$9999,"&lt;&gt;NFER")</f>
        <v>0</v>
      </c>
      <c r="H3" s="1" t="str">
        <f>IFERROR(E3/G3,"")</f>
        <v/>
      </c>
      <c r="I3" s="43" t="e">
        <f>INDEX('CTE detail'!$K$2:$K$29999,MATCH(A3,'CTE detail'!$D$2:$D$29999,0))</f>
        <v>#N/A</v>
      </c>
      <c r="J3" s="35">
        <f>COUNTIFS('CTE detail'!$Q$1:$Q$9999,J$2,'CTE detail'!$D$1:$D$9999,$A3,'CTE detail'!$M$1:$M$9999,"&gt;0")</f>
        <v>0</v>
      </c>
      <c r="K3" s="35">
        <f>COUNTIFS('CTE detail'!$Q$1:$Q$9999,K$2,'CTE detail'!$D$1:$D$9999,$A3,'CTE detail'!$M$1:$M$9999,"&gt;0")</f>
        <v>0</v>
      </c>
      <c r="L3" s="35">
        <f>COUNTIFS('CTE detail'!$Q$1:$Q$9999,L$2,'CTE detail'!$D$1:$D$9999,$A3,'CTE detail'!$M$1:$M$9999,"&gt;0")</f>
        <v>0</v>
      </c>
      <c r="M3" s="35">
        <f>SUM(J3:L3)</f>
        <v>0</v>
      </c>
      <c r="N3" s="35">
        <f>COUNTIFS('CTE detail'!$Q$1:$Q$9999,N$2,'CTE detail'!$D$1:$D$9999,$A3,'CTE detail'!$M$1:$M$9999,"&gt;0")</f>
        <v>0</v>
      </c>
      <c r="P3" t="s">
        <v>467</v>
      </c>
      <c r="Q3" s="14">
        <v>5192</v>
      </c>
      <c r="R3" s="46"/>
      <c r="S3" s="47"/>
    </row>
    <row r="4" spans="1:21" x14ac:dyDescent="0.3">
      <c r="B4" s="38"/>
      <c r="C4" s="43"/>
      <c r="D4" s="38"/>
      <c r="E4" s="44"/>
      <c r="F4" s="45"/>
      <c r="G4" s="35"/>
      <c r="H4" s="1"/>
      <c r="I4" s="43"/>
      <c r="J4" s="35"/>
      <c r="K4" s="35"/>
      <c r="L4" s="35"/>
      <c r="M4" s="35"/>
      <c r="N4" s="35"/>
      <c r="P4" t="s">
        <v>468</v>
      </c>
      <c r="Q4" s="14">
        <v>4921</v>
      </c>
      <c r="S4" s="47"/>
    </row>
    <row r="5" spans="1:21" x14ac:dyDescent="0.3">
      <c r="B5" s="38"/>
      <c r="C5" s="43"/>
      <c r="D5" s="38"/>
      <c r="E5" s="44"/>
      <c r="F5" s="45"/>
      <c r="G5" s="35"/>
      <c r="H5" s="1"/>
      <c r="I5" s="43"/>
      <c r="J5" s="35"/>
      <c r="K5" s="35"/>
      <c r="L5" s="35"/>
      <c r="M5" s="35"/>
      <c r="N5" s="35"/>
      <c r="P5" t="s">
        <v>469</v>
      </c>
      <c r="Q5" s="14">
        <v>1795</v>
      </c>
      <c r="S5" s="47"/>
    </row>
    <row r="6" spans="1:21" x14ac:dyDescent="0.3">
      <c r="B6" s="38"/>
      <c r="C6" s="43"/>
      <c r="D6" s="38"/>
      <c r="E6" s="44"/>
      <c r="F6" s="45"/>
      <c r="G6" s="35"/>
      <c r="H6" s="1"/>
      <c r="I6" s="43"/>
      <c r="J6" s="35"/>
      <c r="K6" s="35"/>
      <c r="L6" s="35"/>
      <c r="M6" s="35"/>
      <c r="N6" s="35"/>
      <c r="P6" t="s">
        <v>470</v>
      </c>
      <c r="Q6" s="14">
        <v>1525</v>
      </c>
      <c r="S6" s="47"/>
    </row>
    <row r="7" spans="1:21" x14ac:dyDescent="0.3">
      <c r="B7" s="38"/>
      <c r="C7" s="43"/>
      <c r="D7" s="38"/>
      <c r="E7" s="44"/>
      <c r="F7" s="45"/>
      <c r="G7" s="35"/>
      <c r="H7" s="1"/>
      <c r="I7" s="43"/>
      <c r="J7" s="35"/>
      <c r="K7" s="35"/>
      <c r="L7" s="35"/>
      <c r="M7" s="35"/>
      <c r="N7" s="35"/>
      <c r="P7" t="s">
        <v>471</v>
      </c>
      <c r="Q7" s="48">
        <v>1308</v>
      </c>
      <c r="R7" s="49"/>
      <c r="S7" s="50"/>
      <c r="T7" s="49"/>
      <c r="U7" s="49"/>
    </row>
    <row r="8" spans="1:21" x14ac:dyDescent="0.3">
      <c r="B8" s="38"/>
      <c r="C8" s="43"/>
      <c r="D8" s="38"/>
      <c r="E8" s="44"/>
      <c r="F8" s="45"/>
      <c r="G8" s="35"/>
      <c r="H8" s="1"/>
      <c r="I8" s="43"/>
      <c r="J8" s="35"/>
      <c r="K8" s="35"/>
      <c r="L8" s="35"/>
      <c r="M8" s="35"/>
      <c r="N8" s="35"/>
      <c r="Q8" s="48"/>
      <c r="R8" s="49"/>
      <c r="S8" s="50"/>
      <c r="T8" s="49"/>
      <c r="U8" s="49"/>
    </row>
    <row r="9" spans="1:21" x14ac:dyDescent="0.3">
      <c r="B9" s="38"/>
      <c r="C9" s="43"/>
      <c r="D9" s="38"/>
      <c r="E9" s="44"/>
      <c r="F9" s="45"/>
      <c r="G9" s="35"/>
      <c r="H9" s="1"/>
      <c r="I9" s="43"/>
      <c r="J9" s="35"/>
      <c r="K9" s="35"/>
      <c r="L9" s="35"/>
      <c r="M9" s="35"/>
      <c r="N9" s="35"/>
      <c r="Q9" s="48"/>
      <c r="R9" s="49"/>
      <c r="S9" s="50"/>
      <c r="T9" s="49"/>
      <c r="U9" s="49"/>
    </row>
    <row r="10" spans="1:21" x14ac:dyDescent="0.3">
      <c r="B10" s="38"/>
      <c r="C10" s="43"/>
      <c r="D10" s="38"/>
      <c r="E10" s="44"/>
      <c r="F10" s="45"/>
      <c r="G10" s="35"/>
      <c r="H10" s="1"/>
      <c r="I10" s="43"/>
      <c r="J10" s="35"/>
      <c r="K10" s="35"/>
      <c r="L10" s="35"/>
      <c r="M10" s="35"/>
      <c r="N10" s="35"/>
      <c r="Q10" s="51" t="s">
        <v>472</v>
      </c>
      <c r="R10" s="51" t="s">
        <v>1</v>
      </c>
      <c r="S10" s="49"/>
      <c r="T10" s="51" t="s">
        <v>475</v>
      </c>
      <c r="U10" s="49"/>
    </row>
    <row r="11" spans="1:21" x14ac:dyDescent="0.3">
      <c r="B11" s="38"/>
      <c r="C11" s="43"/>
      <c r="D11" s="38"/>
      <c r="E11" s="44"/>
      <c r="F11" s="45"/>
      <c r="G11" s="35"/>
      <c r="H11" s="1"/>
      <c r="I11" s="43"/>
      <c r="J11" s="35"/>
      <c r="K11" s="35"/>
      <c r="L11" s="35"/>
      <c r="M11" s="35"/>
      <c r="N11" s="35"/>
      <c r="P11" t="s">
        <v>465</v>
      </c>
      <c r="Q11" s="51" t="s">
        <v>459</v>
      </c>
      <c r="R11" s="51" t="s">
        <v>459</v>
      </c>
      <c r="S11" s="49" t="s">
        <v>2</v>
      </c>
      <c r="T11" s="51" t="s">
        <v>473</v>
      </c>
      <c r="U11" s="49"/>
    </row>
    <row r="12" spans="1:21" x14ac:dyDescent="0.3">
      <c r="B12" s="38"/>
      <c r="C12" s="43"/>
      <c r="D12" s="38"/>
      <c r="E12" s="44"/>
      <c r="F12" s="45"/>
      <c r="G12" s="35"/>
      <c r="H12" s="1"/>
      <c r="I12" s="43"/>
      <c r="J12" s="35"/>
      <c r="K12" s="35"/>
      <c r="L12" s="35"/>
      <c r="M12" s="35"/>
      <c r="N12" s="35"/>
      <c r="P12" t="s">
        <v>467</v>
      </c>
      <c r="Q12" s="52">
        <f>SUMIF($D$3:$D$5001,1,$E$3:$E$5001)</f>
        <v>0</v>
      </c>
      <c r="R12" s="48"/>
      <c r="S12" s="50">
        <f>Q12-R12</f>
        <v>0</v>
      </c>
      <c r="T12" s="48">
        <f>Q12*Q3</f>
        <v>0</v>
      </c>
      <c r="U12" s="49"/>
    </row>
    <row r="13" spans="1:21" x14ac:dyDescent="0.3">
      <c r="B13" s="38"/>
      <c r="C13" s="43"/>
      <c r="D13" s="38"/>
      <c r="E13" s="44"/>
      <c r="F13" s="45"/>
      <c r="G13" s="35"/>
      <c r="H13" s="1"/>
      <c r="I13" s="43"/>
      <c r="J13" s="35"/>
      <c r="K13" s="35"/>
      <c r="L13" s="35"/>
      <c r="M13" s="35"/>
      <c r="N13" s="35"/>
      <c r="P13" t="s">
        <v>468</v>
      </c>
      <c r="Q13" s="52">
        <f>SUMIF($D$3:$D$5001,2,$E$3:$E$5001)</f>
        <v>0</v>
      </c>
      <c r="R13" s="48"/>
      <c r="S13" s="50">
        <f>Q13-R13</f>
        <v>0</v>
      </c>
      <c r="T13" s="48">
        <f t="shared" ref="T13:T16" si="0">Q13*Q4</f>
        <v>0</v>
      </c>
      <c r="U13" s="49"/>
    </row>
    <row r="14" spans="1:21" x14ac:dyDescent="0.3">
      <c r="B14" s="38"/>
      <c r="C14" s="43"/>
      <c r="D14" s="38"/>
      <c r="E14" s="44"/>
      <c r="F14" s="45"/>
      <c r="G14" s="35"/>
      <c r="H14" s="1"/>
      <c r="I14" s="43"/>
      <c r="J14" s="35"/>
      <c r="K14" s="35"/>
      <c r="L14" s="35"/>
      <c r="M14" s="35"/>
      <c r="N14" s="35"/>
      <c r="P14" t="s">
        <v>469</v>
      </c>
      <c r="Q14" s="52">
        <f>SUMIF($D$3:$D$5001,3,$E$3:$E$5001)</f>
        <v>0</v>
      </c>
      <c r="R14" s="48"/>
      <c r="S14" s="50">
        <f>Q14-R14</f>
        <v>0</v>
      </c>
      <c r="T14" s="48">
        <f t="shared" si="0"/>
        <v>0</v>
      </c>
      <c r="U14" s="49"/>
    </row>
    <row r="15" spans="1:21" x14ac:dyDescent="0.3">
      <c r="B15" s="38"/>
      <c r="C15" s="43"/>
      <c r="D15" s="38"/>
      <c r="E15" s="44"/>
      <c r="F15" s="45"/>
      <c r="G15" s="35"/>
      <c r="H15" s="44"/>
      <c r="I15" s="44"/>
      <c r="J15" s="35"/>
      <c r="K15" s="35"/>
      <c r="L15" s="35"/>
      <c r="M15" s="35"/>
      <c r="N15" s="35"/>
      <c r="P15" t="s">
        <v>470</v>
      </c>
      <c r="Q15" s="52">
        <f>SUMIF($D$3:$D$5001,4,$E$3:$E$5001)</f>
        <v>0</v>
      </c>
      <c r="R15" s="48"/>
      <c r="S15" s="50">
        <f>Q15-R15</f>
        <v>0</v>
      </c>
      <c r="T15" s="48">
        <f t="shared" si="0"/>
        <v>0</v>
      </c>
      <c r="U15" s="49"/>
    </row>
    <row r="16" spans="1:21" x14ac:dyDescent="0.3">
      <c r="B16" s="38"/>
      <c r="C16" s="43"/>
      <c r="D16" s="38"/>
      <c r="E16" s="44"/>
      <c r="F16" s="45"/>
      <c r="G16" s="35"/>
      <c r="H16" s="1"/>
      <c r="I16" s="43"/>
      <c r="M16" s="1"/>
      <c r="P16" t="s">
        <v>471</v>
      </c>
      <c r="Q16" s="52">
        <f>SUMIF($D$3:$D$5001,5,$E$3:$E$5001)</f>
        <v>0</v>
      </c>
      <c r="R16" s="48"/>
      <c r="S16" s="50">
        <f>Q16-R16</f>
        <v>0</v>
      </c>
      <c r="T16" s="48">
        <f t="shared" si="0"/>
        <v>0</v>
      </c>
      <c r="U16" s="49"/>
    </row>
    <row r="17" spans="2:21" x14ac:dyDescent="0.3">
      <c r="B17" s="38"/>
      <c r="C17" s="43"/>
      <c r="D17" s="38"/>
      <c r="E17" s="44"/>
      <c r="F17" s="45"/>
      <c r="G17" s="35"/>
      <c r="H17" s="1"/>
      <c r="I17" s="43"/>
      <c r="M17" s="1"/>
      <c r="P17" t="s">
        <v>474</v>
      </c>
      <c r="Q17" s="52">
        <f>SUM(Q12:Q16)</f>
        <v>0</v>
      </c>
      <c r="R17" s="48">
        <f>SUM(R12:R16)</f>
        <v>0</v>
      </c>
      <c r="S17" s="48">
        <f>SUM(S12:S16)</f>
        <v>0</v>
      </c>
      <c r="T17" s="48">
        <f>SUM(T12:T16)</f>
        <v>0</v>
      </c>
      <c r="U17" s="49"/>
    </row>
    <row r="18" spans="2:21" x14ac:dyDescent="0.3">
      <c r="B18" s="38"/>
      <c r="C18" s="43"/>
      <c r="D18" s="38"/>
      <c r="E18" s="44"/>
      <c r="F18" s="45"/>
      <c r="G18" s="35"/>
      <c r="H18" s="1"/>
      <c r="I18" s="43"/>
      <c r="M18" s="1"/>
      <c r="Q18" s="52"/>
      <c r="R18" s="49"/>
      <c r="S18" s="49"/>
      <c r="T18" s="48"/>
      <c r="U18" s="49"/>
    </row>
    <row r="19" spans="2:21" x14ac:dyDescent="0.3">
      <c r="B19" s="38"/>
      <c r="C19" s="43"/>
      <c r="D19" s="38"/>
      <c r="E19" s="44"/>
      <c r="F19" s="45"/>
      <c r="G19" s="35"/>
      <c r="H19" s="1"/>
      <c r="I19" s="43"/>
      <c r="M19" s="1"/>
      <c r="Q19" s="53"/>
      <c r="R19" s="49"/>
      <c r="S19" s="49"/>
      <c r="T19" s="50"/>
      <c r="U19" s="48"/>
    </row>
    <row r="20" spans="2:21" x14ac:dyDescent="0.3">
      <c r="B20" s="38"/>
      <c r="C20" s="43"/>
      <c r="D20" s="38"/>
      <c r="E20" s="44"/>
      <c r="F20" s="45"/>
      <c r="G20" s="35"/>
      <c r="H20" s="1"/>
      <c r="I20" s="43"/>
      <c r="M20" s="1"/>
      <c r="Q20" s="53"/>
      <c r="R20" s="49"/>
      <c r="S20" s="49"/>
      <c r="T20" s="49"/>
      <c r="U20" s="49"/>
    </row>
    <row r="21" spans="2:21" x14ac:dyDescent="0.3">
      <c r="B21" s="38"/>
      <c r="C21" s="43"/>
      <c r="D21" s="38"/>
      <c r="E21" s="44"/>
      <c r="F21" s="45"/>
      <c r="G21" s="35"/>
      <c r="H21" s="1"/>
      <c r="I21" s="43"/>
      <c r="M21" s="1"/>
      <c r="Q21" s="54"/>
      <c r="R21" s="51"/>
      <c r="S21" s="49"/>
      <c r="T21" s="49"/>
      <c r="U21" s="50"/>
    </row>
    <row r="22" spans="2:21" x14ac:dyDescent="0.3">
      <c r="B22" s="38"/>
      <c r="C22" s="43"/>
      <c r="D22" s="38"/>
      <c r="E22" s="44"/>
      <c r="F22" s="45"/>
      <c r="G22" s="35"/>
      <c r="H22" s="1"/>
      <c r="I22" s="43"/>
      <c r="M22" s="1"/>
      <c r="Q22" s="54"/>
      <c r="R22" s="54"/>
      <c r="S22" s="49"/>
      <c r="T22" s="49"/>
      <c r="U22" s="49"/>
    </row>
    <row r="23" spans="2:21" x14ac:dyDescent="0.3">
      <c r="B23" s="38"/>
      <c r="C23" s="43"/>
      <c r="D23" s="38"/>
      <c r="E23" s="44"/>
      <c r="F23" s="45"/>
      <c r="G23" s="35"/>
      <c r="H23" s="1"/>
      <c r="I23" s="43"/>
      <c r="M23" s="1"/>
      <c r="Q23" s="52"/>
      <c r="R23" s="49"/>
      <c r="S23" s="50"/>
      <c r="T23" s="48"/>
      <c r="U23" s="50"/>
    </row>
    <row r="24" spans="2:21" x14ac:dyDescent="0.3">
      <c r="B24" s="38"/>
      <c r="C24" s="43"/>
      <c r="D24" s="38"/>
      <c r="E24" s="44"/>
      <c r="F24" s="45"/>
      <c r="G24" s="35"/>
      <c r="H24" s="1"/>
      <c r="I24" s="43"/>
      <c r="M24" s="1"/>
      <c r="Q24" s="52"/>
      <c r="R24" s="49"/>
      <c r="S24" s="50"/>
      <c r="T24" s="48"/>
      <c r="U24" s="49"/>
    </row>
    <row r="25" spans="2:21" x14ac:dyDescent="0.3">
      <c r="B25" s="38"/>
      <c r="C25" s="43"/>
      <c r="D25" s="38"/>
      <c r="E25" s="44"/>
      <c r="F25" s="45"/>
      <c r="G25" s="35"/>
      <c r="H25" s="1"/>
      <c r="I25" s="43"/>
      <c r="M25" s="1"/>
      <c r="Q25" s="52"/>
      <c r="R25" s="49"/>
      <c r="S25" s="50"/>
      <c r="T25" s="48"/>
      <c r="U25" s="49"/>
    </row>
    <row r="26" spans="2:21" x14ac:dyDescent="0.3">
      <c r="B26" s="38"/>
      <c r="C26" s="43"/>
      <c r="D26" s="38"/>
      <c r="E26" s="44"/>
      <c r="F26" s="45"/>
      <c r="G26" s="35"/>
      <c r="H26" s="1"/>
      <c r="I26" s="43"/>
      <c r="M26" s="1"/>
      <c r="Q26" s="55"/>
      <c r="S26" s="47"/>
      <c r="T26" s="14"/>
    </row>
    <row r="27" spans="2:21" x14ac:dyDescent="0.3">
      <c r="B27" s="38"/>
      <c r="C27" s="43"/>
      <c r="D27" s="38"/>
      <c r="E27" s="44"/>
      <c r="F27" s="45"/>
      <c r="G27" s="35"/>
      <c r="H27" s="1"/>
      <c r="I27" s="43"/>
      <c r="M27" s="1"/>
      <c r="Q27" s="55"/>
      <c r="S27" s="47"/>
      <c r="T27" s="14"/>
    </row>
    <row r="28" spans="2:21" x14ac:dyDescent="0.3">
      <c r="B28" s="38"/>
      <c r="C28" s="43"/>
      <c r="D28" s="38"/>
      <c r="E28" s="44"/>
      <c r="F28" s="45"/>
      <c r="G28" s="35"/>
      <c r="H28" s="1"/>
      <c r="I28" s="43"/>
      <c r="M28" s="1"/>
      <c r="Q28" s="56"/>
      <c r="T28" s="47"/>
    </row>
    <row r="29" spans="2:21" x14ac:dyDescent="0.3">
      <c r="B29" s="38"/>
      <c r="C29" s="43"/>
      <c r="D29" s="38"/>
      <c r="E29" s="44"/>
      <c r="F29" s="45"/>
      <c r="G29" s="35"/>
      <c r="H29" s="1"/>
      <c r="I29" s="43"/>
      <c r="M29" s="1"/>
      <c r="Q29" s="56"/>
    </row>
    <row r="30" spans="2:21" x14ac:dyDescent="0.3">
      <c r="B30" s="38"/>
      <c r="C30" s="43"/>
      <c r="D30" s="38"/>
      <c r="E30" s="44"/>
      <c r="F30" s="45"/>
      <c r="G30" s="35"/>
      <c r="H30" s="1"/>
      <c r="I30" s="43"/>
      <c r="M30" s="1"/>
      <c r="Q30" s="57"/>
      <c r="R30" s="51"/>
    </row>
    <row r="31" spans="2:21" x14ac:dyDescent="0.3">
      <c r="B31" s="38"/>
      <c r="C31" s="43"/>
      <c r="D31" s="38"/>
      <c r="E31" s="44"/>
      <c r="F31" s="45"/>
      <c r="G31" s="35"/>
      <c r="H31" s="1"/>
      <c r="I31" s="43"/>
      <c r="M31" s="1"/>
      <c r="Q31" s="57"/>
      <c r="R31" s="35"/>
    </row>
    <row r="32" spans="2:21" x14ac:dyDescent="0.3">
      <c r="B32" s="38"/>
      <c r="C32" s="43"/>
      <c r="D32" s="38"/>
      <c r="E32" s="44"/>
      <c r="F32" s="45"/>
      <c r="G32" s="35"/>
      <c r="H32" s="1"/>
      <c r="I32" s="43"/>
      <c r="M32" s="1"/>
      <c r="Q32" s="55"/>
      <c r="S32" s="47"/>
      <c r="T32" s="14"/>
    </row>
    <row r="33" spans="2:21" x14ac:dyDescent="0.3">
      <c r="B33" s="38"/>
      <c r="C33" s="43"/>
      <c r="D33" s="38"/>
      <c r="E33" s="44"/>
      <c r="F33" s="45"/>
      <c r="G33" s="35"/>
      <c r="H33" s="1"/>
      <c r="I33" s="43"/>
      <c r="M33" s="1"/>
      <c r="Q33" s="55"/>
      <c r="S33" s="47"/>
      <c r="T33" s="14"/>
    </row>
    <row r="34" spans="2:21" x14ac:dyDescent="0.3">
      <c r="B34" s="38"/>
      <c r="C34" s="43"/>
      <c r="D34" s="38"/>
      <c r="E34" s="44"/>
      <c r="F34" s="45"/>
      <c r="G34" s="35"/>
      <c r="H34" s="1"/>
      <c r="I34" s="43"/>
      <c r="M34" s="1"/>
      <c r="Q34" s="55"/>
      <c r="S34" s="47"/>
      <c r="T34" s="14"/>
    </row>
    <row r="35" spans="2:21" x14ac:dyDescent="0.3">
      <c r="B35" s="38"/>
      <c r="C35" s="43"/>
      <c r="D35" s="38"/>
      <c r="E35" s="44"/>
      <c r="F35" s="45"/>
      <c r="G35" s="35"/>
      <c r="H35" s="1"/>
      <c r="I35" s="43"/>
      <c r="M35" s="1"/>
      <c r="Q35" s="55"/>
      <c r="S35" s="47"/>
      <c r="T35" s="14"/>
    </row>
    <row r="36" spans="2:21" x14ac:dyDescent="0.3">
      <c r="B36" s="38"/>
      <c r="C36" s="43"/>
      <c r="D36" s="38"/>
      <c r="E36" s="44"/>
      <c r="F36" s="45"/>
      <c r="G36" s="35"/>
      <c r="H36" s="1"/>
      <c r="I36" s="43"/>
      <c r="M36" s="1"/>
      <c r="Q36" s="55"/>
      <c r="S36" s="47"/>
      <c r="T36" s="14"/>
    </row>
    <row r="37" spans="2:21" x14ac:dyDescent="0.3">
      <c r="B37" s="38"/>
      <c r="C37" s="43"/>
      <c r="D37" s="38"/>
      <c r="E37" s="44"/>
      <c r="F37" s="45"/>
      <c r="G37" s="35"/>
      <c r="H37" s="1"/>
      <c r="I37" s="43"/>
      <c r="M37" s="1"/>
      <c r="Q37" s="56"/>
      <c r="S37" s="47"/>
      <c r="T37" s="47"/>
    </row>
    <row r="38" spans="2:21" x14ac:dyDescent="0.3">
      <c r="B38" s="38"/>
      <c r="C38" s="43"/>
      <c r="D38" s="38"/>
      <c r="E38" s="44"/>
      <c r="F38" s="45"/>
      <c r="G38" s="35"/>
      <c r="H38" s="1"/>
      <c r="I38" s="43"/>
      <c r="M38" s="1"/>
      <c r="Q38" s="56"/>
    </row>
    <row r="39" spans="2:21" x14ac:dyDescent="0.3">
      <c r="B39" s="38"/>
      <c r="C39" s="43"/>
      <c r="D39" s="38"/>
      <c r="E39" s="44"/>
      <c r="F39" s="45"/>
      <c r="G39" s="35"/>
      <c r="H39" s="1"/>
      <c r="I39" s="43"/>
      <c r="M39" s="1"/>
      <c r="Q39" s="57"/>
      <c r="R39" s="35"/>
    </row>
    <row r="40" spans="2:21" x14ac:dyDescent="0.3">
      <c r="B40" s="38"/>
      <c r="C40" s="43"/>
      <c r="D40" s="38"/>
      <c r="E40" s="44"/>
      <c r="F40" s="45"/>
      <c r="G40" s="35"/>
      <c r="H40" s="1"/>
      <c r="I40" s="43"/>
      <c r="M40" s="1"/>
      <c r="Q40" s="57"/>
    </row>
    <row r="41" spans="2:21" x14ac:dyDescent="0.3">
      <c r="B41" s="38"/>
      <c r="C41" s="43"/>
      <c r="D41" s="38"/>
      <c r="E41" s="44"/>
      <c r="F41" s="45"/>
      <c r="G41" s="35"/>
      <c r="H41" s="1"/>
      <c r="I41" s="43"/>
      <c r="M41" s="1"/>
      <c r="Q41" s="55"/>
      <c r="R41" s="14"/>
    </row>
    <row r="42" spans="2:21" x14ac:dyDescent="0.3">
      <c r="B42" s="38"/>
      <c r="C42" s="43"/>
      <c r="D42" s="38"/>
      <c r="E42" s="44"/>
      <c r="F42" s="45"/>
      <c r="G42" s="35"/>
      <c r="H42" s="1"/>
      <c r="I42" s="43"/>
      <c r="M42" s="1"/>
      <c r="Q42" s="55"/>
      <c r="R42" s="14"/>
    </row>
    <row r="43" spans="2:21" x14ac:dyDescent="0.3">
      <c r="B43" s="38"/>
      <c r="C43" s="43"/>
      <c r="D43" s="38"/>
      <c r="E43" s="44"/>
      <c r="F43" s="45"/>
      <c r="G43" s="35"/>
      <c r="H43" s="1"/>
      <c r="I43" s="43"/>
      <c r="M43" s="1"/>
      <c r="Q43" s="55"/>
      <c r="R43" s="14"/>
    </row>
    <row r="44" spans="2:21" x14ac:dyDescent="0.3">
      <c r="B44" s="38"/>
      <c r="C44" s="43"/>
      <c r="D44" s="38"/>
      <c r="E44" s="44"/>
      <c r="F44" s="45"/>
      <c r="G44" s="35"/>
      <c r="H44" s="1"/>
      <c r="I44" s="43"/>
      <c r="M44" s="1"/>
      <c r="Q44" s="55"/>
      <c r="R44" s="14"/>
    </row>
    <row r="45" spans="2:21" x14ac:dyDescent="0.3">
      <c r="B45" s="38"/>
      <c r="C45" s="43"/>
      <c r="D45" s="38"/>
      <c r="E45" s="44"/>
      <c r="F45" s="45"/>
      <c r="G45" s="35"/>
      <c r="H45" s="1"/>
      <c r="I45" s="43"/>
      <c r="M45" s="1"/>
      <c r="Q45" s="55"/>
      <c r="R45" s="14"/>
    </row>
    <row r="46" spans="2:21" x14ac:dyDescent="0.3">
      <c r="B46" s="38"/>
      <c r="C46" s="43"/>
      <c r="D46" s="38"/>
      <c r="E46" s="44"/>
      <c r="F46" s="45"/>
      <c r="G46" s="35"/>
      <c r="H46" s="1"/>
      <c r="I46" s="43"/>
      <c r="M46" s="1"/>
      <c r="Q46" s="55"/>
      <c r="R46" s="14"/>
      <c r="T46" s="47"/>
      <c r="U46" s="47"/>
    </row>
    <row r="47" spans="2:21" x14ac:dyDescent="0.3">
      <c r="B47" s="38"/>
      <c r="C47" s="43"/>
      <c r="D47" s="38"/>
      <c r="E47" s="44"/>
      <c r="F47" s="45"/>
      <c r="G47" s="35"/>
      <c r="H47" s="1"/>
      <c r="I47" s="43"/>
      <c r="M47" s="1"/>
      <c r="Q47" s="55"/>
      <c r="R47" s="14"/>
    </row>
    <row r="48" spans="2:21" x14ac:dyDescent="0.3">
      <c r="B48" s="38"/>
      <c r="C48" s="43"/>
      <c r="D48" s="38"/>
      <c r="E48" s="44"/>
      <c r="F48" s="45"/>
      <c r="G48" s="35"/>
      <c r="H48" s="1"/>
      <c r="I48" s="43"/>
      <c r="M48" s="1"/>
      <c r="Q48" s="56"/>
      <c r="R48" s="47"/>
    </row>
  </sheetData>
  <sortState ref="A3:O13">
    <sortCondition ref="A3:A1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J29"/>
  <sheetViews>
    <sheetView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M25" sqref="M25"/>
    </sheetView>
  </sheetViews>
  <sheetFormatPr defaultRowHeight="14.4" x14ac:dyDescent="0.3"/>
  <cols>
    <col min="1" max="1" width="6.21875" customWidth="1"/>
    <col min="3" max="3" width="31.5546875" customWidth="1"/>
    <col min="4" max="4" width="9.109375" customWidth="1"/>
    <col min="5" max="5" width="5.5546875" customWidth="1"/>
    <col min="6" max="6" width="8.6640625" customWidth="1"/>
    <col min="7" max="7" width="10.109375" customWidth="1"/>
    <col min="8" max="8" width="11.33203125" bestFit="1" customWidth="1"/>
    <col min="9" max="10" width="8.88671875" customWidth="1"/>
  </cols>
  <sheetData>
    <row r="1" spans="1:10" x14ac:dyDescent="0.3">
      <c r="C1" s="1"/>
      <c r="D1" s="25"/>
      <c r="E1" s="1"/>
      <c r="F1" s="1"/>
      <c r="G1" s="1"/>
    </row>
    <row r="2" spans="1:10" x14ac:dyDescent="0.3">
      <c r="E2" s="24"/>
      <c r="F2" s="24"/>
    </row>
    <row r="3" spans="1:10" ht="15" thickBot="1" x14ac:dyDescent="0.35">
      <c r="D3" s="58"/>
      <c r="E3" s="58"/>
      <c r="F3" s="29"/>
      <c r="G3" s="21" t="s">
        <v>31</v>
      </c>
      <c r="H3" s="3" t="s">
        <v>32</v>
      </c>
      <c r="I3" s="3"/>
    </row>
    <row r="4" spans="1:10" ht="15.6" thickTop="1" thickBot="1" x14ac:dyDescent="0.35">
      <c r="A4" s="3" t="s">
        <v>33</v>
      </c>
      <c r="B4" s="30"/>
      <c r="C4" s="20" t="e">
        <f>VLOOKUP(B4,IRN!$A$2:$B$360,2,FALSE)</f>
        <v>#N/A</v>
      </c>
      <c r="D4" s="58"/>
      <c r="E4" s="58"/>
      <c r="F4" s="29"/>
      <c r="G4" s="21" t="s">
        <v>30</v>
      </c>
      <c r="H4" s="18" t="s">
        <v>438</v>
      </c>
      <c r="I4" s="3" t="s">
        <v>55</v>
      </c>
    </row>
    <row r="5" spans="1:10" ht="15" thickTop="1" x14ac:dyDescent="0.3">
      <c r="A5" s="4"/>
      <c r="B5" s="5"/>
      <c r="C5" s="6"/>
      <c r="D5" s="34" t="s">
        <v>67</v>
      </c>
      <c r="E5" s="34" t="s">
        <v>35</v>
      </c>
      <c r="F5" s="34" t="s">
        <v>0</v>
      </c>
      <c r="G5" s="19" t="s">
        <v>36</v>
      </c>
      <c r="H5" s="19" t="s">
        <v>1</v>
      </c>
      <c r="I5" t="s">
        <v>2</v>
      </c>
    </row>
    <row r="6" spans="1:10" x14ac:dyDescent="0.3">
      <c r="A6" s="4" t="s">
        <v>3</v>
      </c>
      <c r="B6" s="5" t="s">
        <v>62</v>
      </c>
      <c r="C6" s="6"/>
      <c r="D6" s="14">
        <f>SUM(D7+(D8*0.2))</f>
        <v>0</v>
      </c>
      <c r="E6" s="14">
        <f>SUM(E7+(E8*0.2))</f>
        <v>0</v>
      </c>
      <c r="F6" s="14">
        <f>SUM(F7+(F8*0.2))</f>
        <v>0</v>
      </c>
      <c r="G6" s="31">
        <f>SUM(D6:F6)</f>
        <v>0</v>
      </c>
      <c r="H6" s="33">
        <f>SUM(H7+(H8*0.2))</f>
        <v>0</v>
      </c>
      <c r="I6" s="14">
        <f>G6-H6</f>
        <v>0</v>
      </c>
      <c r="J6" s="2"/>
    </row>
    <row r="7" spans="1:10" x14ac:dyDescent="0.3">
      <c r="A7" s="4"/>
      <c r="B7" s="4" t="s">
        <v>63</v>
      </c>
      <c r="C7" s="8" t="s">
        <v>65</v>
      </c>
      <c r="D7" s="31">
        <f>SUMIFS('FTE Detail'!$Q$1:$Q$99999,'FTE Detail'!$M$1:$M$99999,D$5,'FTE Detail'!$A$1:$A$99999,SFPR!$B$4)</f>
        <v>0</v>
      </c>
      <c r="E7" s="31"/>
      <c r="G7" s="31">
        <f>SUM(D7:F7)</f>
        <v>0</v>
      </c>
      <c r="H7" s="32">
        <v>0</v>
      </c>
      <c r="I7" s="14">
        <f t="shared" ref="I7:I8" si="0">G7-H7</f>
        <v>0</v>
      </c>
      <c r="J7" s="2"/>
    </row>
    <row r="8" spans="1:10" x14ac:dyDescent="0.3">
      <c r="A8" s="4"/>
      <c r="B8" s="4" t="s">
        <v>64</v>
      </c>
      <c r="C8" s="8" t="s">
        <v>66</v>
      </c>
      <c r="D8" s="31"/>
      <c r="E8" s="31">
        <f>SUMIFS('FTE Detail'!$Q$1:$Q$99999,'FTE Detail'!$M$1:$M$99999,E$5,'FTE Detail'!$A$1:$A$99999,SFPR!$B$4)</f>
        <v>0</v>
      </c>
      <c r="F8" s="31">
        <f>SUMIFS('FTE Detail'!$Q$1:$Q$99999,'FTE Detail'!$M$1:$M$99999,F$5,'FTE Detail'!$A$1:$A$99999,SFPR!$B$4)</f>
        <v>0</v>
      </c>
      <c r="G8" s="31">
        <f>SUM(D8:F8)</f>
        <v>0</v>
      </c>
      <c r="H8" s="32">
        <v>0</v>
      </c>
      <c r="I8" s="14">
        <f t="shared" si="0"/>
        <v>0</v>
      </c>
      <c r="J8" s="2"/>
    </row>
    <row r="9" spans="1:10" x14ac:dyDescent="0.3">
      <c r="A9" s="4" t="s">
        <v>4</v>
      </c>
      <c r="B9" s="10" t="s">
        <v>5</v>
      </c>
      <c r="C9" s="11"/>
      <c r="D9" s="11"/>
      <c r="E9" s="12"/>
      <c r="F9" s="12"/>
      <c r="G9" s="11"/>
      <c r="H9" s="12"/>
    </row>
    <row r="10" spans="1:10" x14ac:dyDescent="0.3">
      <c r="A10" s="15"/>
      <c r="B10" s="4" t="s">
        <v>6</v>
      </c>
      <c r="C10" s="8" t="s">
        <v>7</v>
      </c>
      <c r="D10" s="7">
        <f>SUMIFS('FTE Detail'!$Q$1:$Q$99999,'FTE Detail'!$M$1:$M$99999,D$5,'FTE Detail'!$A$1:$A$99999,SFPR!$B$4,'FTE Detail'!$AD$1:$AD$99999,"FULL",'FTE Detail'!$AA$1:$AA$99999,1)</f>
        <v>0</v>
      </c>
      <c r="E10" s="7">
        <f>SUMIFS('FTE Detail'!$Q$1:$Q$99999,'FTE Detail'!$M$1:$M$99999,E$5,'FTE Detail'!$A$1:$A$99999,SFPR!$B$4,'FTE Detail'!$AD$1:$AD$99999,"FULL",'FTE Detail'!$AA$1:$AA$99999,1)</f>
        <v>0</v>
      </c>
      <c r="F10" s="7">
        <f>SUMIFS('FTE Detail'!$Q$1:$Q$99999,'FTE Detail'!$M$1:$M$99999,F$5,'FTE Detail'!$A$1:$A$99999,SFPR!$B$4,'FTE Detail'!$AD$1:$AD$99999,"FULL",'FTE Detail'!$AA$1:$AA$99999,1)</f>
        <v>0</v>
      </c>
      <c r="G10" s="17">
        <f t="shared" ref="G10:G15" si="1">SUM(D10:F10)</f>
        <v>0</v>
      </c>
      <c r="H10" s="7">
        <v>0</v>
      </c>
      <c r="I10" s="2">
        <f t="shared" ref="I10:I21" si="2">G10-H10</f>
        <v>0</v>
      </c>
    </row>
    <row r="11" spans="1:10" x14ac:dyDescent="0.3">
      <c r="A11" s="15"/>
      <c r="B11" s="4" t="s">
        <v>8</v>
      </c>
      <c r="C11" s="8" t="s">
        <v>9</v>
      </c>
      <c r="D11" s="7">
        <f>SUMIFS('FTE Detail'!$Q$1:$Q$99999,'FTE Detail'!$M$1:$M$99999,D$5,'FTE Detail'!$A$1:$A$99999,SFPR!$B$4,'FTE Detail'!$AD$1:$AD$99999,"FULL",'FTE Detail'!$AA$1:$AA$99999,2)</f>
        <v>0</v>
      </c>
      <c r="E11" s="7">
        <f>SUMIFS('FTE Detail'!$Q$1:$Q$99999,'FTE Detail'!$M$1:$M$99999,E$5,'FTE Detail'!$A$1:$A$99999,SFPR!$B$4,'FTE Detail'!$AD$1:$AD$99999,"FULL",'FTE Detail'!$AA$1:$AA$99999,2)</f>
        <v>0</v>
      </c>
      <c r="F11" s="7">
        <f>SUMIFS('FTE Detail'!$Q$1:$Q$99999,'FTE Detail'!$M$1:$M$99999,F$5,'FTE Detail'!$A$1:$A$99999,SFPR!$B$4,'FTE Detail'!$AD$1:$AD$99999,"FULL",'FTE Detail'!$AA$1:$AA$99999,2)</f>
        <v>0</v>
      </c>
      <c r="G11" s="17">
        <f t="shared" si="1"/>
        <v>0</v>
      </c>
      <c r="H11" s="7">
        <v>0</v>
      </c>
      <c r="I11" s="2">
        <f t="shared" si="2"/>
        <v>0</v>
      </c>
    </row>
    <row r="12" spans="1:10" x14ac:dyDescent="0.3">
      <c r="A12" s="15"/>
      <c r="B12" s="4" t="s">
        <v>10</v>
      </c>
      <c r="C12" s="8" t="s">
        <v>11</v>
      </c>
      <c r="D12" s="7">
        <f>SUMIFS('FTE Detail'!$Q$1:$Q$99999,'FTE Detail'!$M$1:$M$99999,D$5,'FTE Detail'!$A$1:$A$99999,SFPR!$B$4,'FTE Detail'!$AD$1:$AD$99999,"FULL",'FTE Detail'!$AA$1:$AA$99999,3)</f>
        <v>0</v>
      </c>
      <c r="E12" s="7">
        <f>SUMIFS('FTE Detail'!$Q$1:$Q$99999,'FTE Detail'!$M$1:$M$99999,E$5,'FTE Detail'!$A$1:$A$99999,SFPR!$B$4,'FTE Detail'!$AD$1:$AD$99999,"FULL",'FTE Detail'!$AA$1:$AA$99999,3)</f>
        <v>0</v>
      </c>
      <c r="F12" s="7">
        <f>SUMIFS('FTE Detail'!$Q$1:$Q$99999,'FTE Detail'!$M$1:$M$99999,F$5,'FTE Detail'!$A$1:$A$99999,SFPR!$B$4,'FTE Detail'!$AD$1:$AD$99999,"FULL",'FTE Detail'!$AA$1:$AA$99999,3)</f>
        <v>0</v>
      </c>
      <c r="G12" s="17">
        <f t="shared" si="1"/>
        <v>0</v>
      </c>
      <c r="H12" s="7">
        <v>0</v>
      </c>
      <c r="I12" s="2">
        <f t="shared" si="2"/>
        <v>0</v>
      </c>
      <c r="J12" t="s">
        <v>34</v>
      </c>
    </row>
    <row r="13" spans="1:10" x14ac:dyDescent="0.3">
      <c r="A13" s="15"/>
      <c r="B13" s="4" t="s">
        <v>12</v>
      </c>
      <c r="C13" s="8" t="s">
        <v>13</v>
      </c>
      <c r="D13" s="7">
        <f>SUMIFS('FTE Detail'!$Q$1:$Q$99999,'FTE Detail'!$M$1:$M$99999,D$5,'FTE Detail'!$A$1:$A$99999,SFPR!$B$4,'FTE Detail'!$AD$1:$AD$99999,"FULL",'FTE Detail'!$AA$1:$AA$99999,4)</f>
        <v>0</v>
      </c>
      <c r="E13" s="7">
        <f>SUMIFS('FTE Detail'!$Q$1:$Q$99999,'FTE Detail'!$M$1:$M$99999,E$5,'FTE Detail'!$A$1:$A$99999,SFPR!$B$4,'FTE Detail'!$AD$1:$AD$99999,"FULL",'FTE Detail'!$AA$1:$AA$99999,4)</f>
        <v>0</v>
      </c>
      <c r="F13" s="7">
        <f>SUMIFS('FTE Detail'!$Q$1:$Q$99999,'FTE Detail'!$M$1:$M$99999,F$5,'FTE Detail'!$A$1:$A$99999,SFPR!$B$4,'FTE Detail'!$AD$1:$AD$99999,"FULL",'FTE Detail'!$AA$1:$AA$99999,4)</f>
        <v>0</v>
      </c>
      <c r="G13" s="17">
        <f t="shared" si="1"/>
        <v>0</v>
      </c>
      <c r="H13" s="7">
        <v>0</v>
      </c>
      <c r="I13" s="2">
        <f t="shared" si="2"/>
        <v>0</v>
      </c>
    </row>
    <row r="14" spans="1:10" x14ac:dyDescent="0.3">
      <c r="A14" s="15"/>
      <c r="B14" s="4" t="s">
        <v>14</v>
      </c>
      <c r="C14" s="8" t="s">
        <v>15</v>
      </c>
      <c r="D14" s="7">
        <f>SUMIFS('FTE Detail'!$Q$1:$Q$99999,'FTE Detail'!$M$1:$M$99999,D$5,'FTE Detail'!$A$1:$A$99999,SFPR!$B$4,'FTE Detail'!$AD$1:$AD$99999,"FULL",'FTE Detail'!$AA$1:$AA$99999,5)</f>
        <v>0</v>
      </c>
      <c r="E14" s="7">
        <f>SUMIFS('FTE Detail'!$Q$1:$Q$99999,'FTE Detail'!$M$1:$M$99999,E$5,'FTE Detail'!$A$1:$A$99999,SFPR!$B$4,'FTE Detail'!$AD$1:$AD$99999,"FULL",'FTE Detail'!$AA$1:$AA$99999,5)</f>
        <v>0</v>
      </c>
      <c r="F14" s="7">
        <f>SUMIFS('FTE Detail'!$Q$1:$Q$99999,'FTE Detail'!$M$1:$M$99999,F$5,'FTE Detail'!$A$1:$A$99999,SFPR!$B$4,'FTE Detail'!$AD$1:$AD$99999,"FULL",'FTE Detail'!$AA$1:$AA$99999,5)</f>
        <v>0</v>
      </c>
      <c r="G14" s="17">
        <f t="shared" si="1"/>
        <v>0</v>
      </c>
      <c r="H14" s="7">
        <v>0</v>
      </c>
      <c r="I14" s="2">
        <f t="shared" si="2"/>
        <v>0</v>
      </c>
    </row>
    <row r="15" spans="1:10" x14ac:dyDescent="0.3">
      <c r="A15" s="15"/>
      <c r="B15" s="4" t="s">
        <v>16</v>
      </c>
      <c r="C15" s="8" t="s">
        <v>17</v>
      </c>
      <c r="D15" s="7">
        <f>SUMIFS('FTE Detail'!$Q$1:$Q$99999,'FTE Detail'!$M$1:$M$99999,D$5,'FTE Detail'!$A$1:$A$99999,SFPR!$B$4,'FTE Detail'!$AD$1:$AD$99999,"FULL",'FTE Detail'!$AA$1:$AA$99999,6)</f>
        <v>0</v>
      </c>
      <c r="E15" s="7">
        <f>SUMIFS('FTE Detail'!$Q$1:$Q$99999,'FTE Detail'!$M$1:$M$99999,E$5,'FTE Detail'!$A$1:$A$99999,SFPR!$B$4,'FTE Detail'!$AD$1:$AD$99999,"FULL",'FTE Detail'!$AA$1:$AA$99999,6)</f>
        <v>0</v>
      </c>
      <c r="F15" s="7">
        <f>SUMIFS('FTE Detail'!$Q$1:$Q$99999,'FTE Detail'!$M$1:$M$99999,F$5,'FTE Detail'!$A$1:$A$99999,SFPR!$B$4,'FTE Detail'!$AD$1:$AD$99999,"FULL",'FTE Detail'!$AA$1:$AA$99999,6)</f>
        <v>0</v>
      </c>
      <c r="G15" s="17">
        <f t="shared" si="1"/>
        <v>0</v>
      </c>
      <c r="H15" s="7">
        <v>0</v>
      </c>
      <c r="I15" s="2">
        <f t="shared" si="2"/>
        <v>0</v>
      </c>
    </row>
    <row r="16" spans="1:10" x14ac:dyDescent="0.3">
      <c r="A16" s="4" t="s">
        <v>18</v>
      </c>
      <c r="B16" s="10" t="s">
        <v>19</v>
      </c>
      <c r="C16" s="12"/>
      <c r="D16" s="12"/>
      <c r="E16" s="12"/>
      <c r="F16" s="12"/>
      <c r="G16" s="12"/>
      <c r="H16" s="13"/>
    </row>
    <row r="17" spans="1:9" x14ac:dyDescent="0.3">
      <c r="A17" s="4"/>
      <c r="B17" s="4" t="s">
        <v>20</v>
      </c>
      <c r="C17" s="8" t="s">
        <v>21</v>
      </c>
      <c r="D17" s="7">
        <f>'CTE analysis'!Q12</f>
        <v>0</v>
      </c>
      <c r="E17" s="8"/>
      <c r="F17" s="8"/>
      <c r="G17" s="17">
        <f>SUM(D17:F17)</f>
        <v>0</v>
      </c>
      <c r="H17" s="7">
        <v>0</v>
      </c>
      <c r="I17" s="2">
        <f t="shared" si="2"/>
        <v>0</v>
      </c>
    </row>
    <row r="18" spans="1:9" x14ac:dyDescent="0.3">
      <c r="A18" s="4"/>
      <c r="B18" s="4" t="s">
        <v>22</v>
      </c>
      <c r="C18" s="8" t="s">
        <v>23</v>
      </c>
      <c r="D18" s="7">
        <f>'CTE analysis'!Q13</f>
        <v>0</v>
      </c>
      <c r="E18" s="8"/>
      <c r="F18" s="8"/>
      <c r="G18" s="17">
        <f t="shared" ref="G18:G21" si="3">SUM(D18:F18)</f>
        <v>0</v>
      </c>
      <c r="H18" s="7">
        <v>0</v>
      </c>
      <c r="I18" s="2">
        <f t="shared" si="2"/>
        <v>0</v>
      </c>
    </row>
    <row r="19" spans="1:9" x14ac:dyDescent="0.3">
      <c r="A19" s="4"/>
      <c r="B19" s="4" t="s">
        <v>24</v>
      </c>
      <c r="C19" s="8" t="s">
        <v>25</v>
      </c>
      <c r="D19" s="7">
        <f>'CTE analysis'!Q14</f>
        <v>0</v>
      </c>
      <c r="E19" s="8"/>
      <c r="F19" s="8"/>
      <c r="G19" s="17">
        <f t="shared" si="3"/>
        <v>0</v>
      </c>
      <c r="H19" s="7">
        <v>0</v>
      </c>
      <c r="I19" s="2">
        <f t="shared" si="2"/>
        <v>0</v>
      </c>
    </row>
    <row r="20" spans="1:9" x14ac:dyDescent="0.3">
      <c r="A20" s="4"/>
      <c r="B20" s="4" t="s">
        <v>26</v>
      </c>
      <c r="C20" s="8" t="s">
        <v>27</v>
      </c>
      <c r="D20" s="7">
        <f>'CTE analysis'!Q15</f>
        <v>0</v>
      </c>
      <c r="E20" s="8"/>
      <c r="F20" s="8"/>
      <c r="G20" s="17">
        <f t="shared" si="3"/>
        <v>0</v>
      </c>
      <c r="H20" s="7">
        <v>0</v>
      </c>
      <c r="I20" s="2">
        <f t="shared" si="2"/>
        <v>0</v>
      </c>
    </row>
    <row r="21" spans="1:9" x14ac:dyDescent="0.3">
      <c r="A21" s="4"/>
      <c r="B21" s="4" t="s">
        <v>28</v>
      </c>
      <c r="C21" s="8" t="s">
        <v>29</v>
      </c>
      <c r="D21" s="7">
        <f>'CTE analysis'!Q16</f>
        <v>0</v>
      </c>
      <c r="E21" s="8"/>
      <c r="F21" s="8"/>
      <c r="G21" s="17">
        <f t="shared" si="3"/>
        <v>0</v>
      </c>
      <c r="H21" s="7">
        <v>0</v>
      </c>
      <c r="I21" s="2">
        <f t="shared" si="2"/>
        <v>0</v>
      </c>
    </row>
    <row r="22" spans="1:9" x14ac:dyDescent="0.3">
      <c r="A22" s="4" t="s">
        <v>426</v>
      </c>
      <c r="B22" s="10" t="s">
        <v>427</v>
      </c>
      <c r="C22" s="12"/>
      <c r="D22" s="12"/>
      <c r="E22" s="12"/>
      <c r="F22" s="12"/>
      <c r="G22" s="12"/>
      <c r="H22" s="12"/>
    </row>
    <row r="23" spans="1:9" x14ac:dyDescent="0.3">
      <c r="A23" s="4"/>
      <c r="B23" s="4" t="s">
        <v>428</v>
      </c>
      <c r="C23" s="8" t="s">
        <v>435</v>
      </c>
      <c r="D23" s="7">
        <f>SUMIFS('FTE Detail'!$Q$1:$Q$99999,'FTE Detail'!$M$1:$M$99999,D$5,'FTE Detail'!$A$1:$A$99999,SFPR!$B$4,'FTE Detail'!$AD$1:$AD$99999,"FULL",'FTE Detail'!$AC$1:$AC$99999,"L")</f>
        <v>0</v>
      </c>
      <c r="E23" s="7">
        <f>SUMIFS('FTE Detail'!$Q$1:$Q$99999,'FTE Detail'!$M$1:$M$99999,E$5,'FTE Detail'!$A$1:$A$99999,SFPR!$B$4,'FTE Detail'!$AD$1:$AD$99999,"FULL",'FTE Detail'!$AC$1:$AC$99999,"L")</f>
        <v>0</v>
      </c>
      <c r="F23" s="7">
        <f>SUMIFS('FTE Detail'!$Q$1:$Q$99999,'FTE Detail'!$M$1:$M$99999,F$5,'FTE Detail'!$A$1:$A$99999,SFPR!$B$4,'FTE Detail'!$AD$1:$AD$99999,"FULL",'FTE Detail'!$AC$1:$AC$99999,"L")</f>
        <v>0</v>
      </c>
      <c r="G23" s="17">
        <f t="shared" ref="G23:G27" si="4">SUM(D23:F23)</f>
        <v>0</v>
      </c>
      <c r="H23" s="7">
        <v>0</v>
      </c>
      <c r="I23" s="2">
        <f t="shared" ref="I23:I27" si="5">G23-H23</f>
        <v>0</v>
      </c>
    </row>
    <row r="24" spans="1:9" x14ac:dyDescent="0.3">
      <c r="A24" s="4"/>
      <c r="B24" s="4" t="s">
        <v>429</v>
      </c>
      <c r="C24" s="8" t="s">
        <v>436</v>
      </c>
      <c r="D24" s="7">
        <f>SUMIFS('FTE Detail'!$Q$1:$Q$99999,'FTE Detail'!$M$1:$M$99999,D$5,'FTE Detail'!$A$1:$A$99999,SFPR!$B$4,'FTE Detail'!$AD$1:$AD$99999,"FULL",'FTE Detail'!$AC$1:$AC$99999,"Y")+SUMIFS('FTE Detail'!$Q$1:$Q$99999,'FTE Detail'!$M$1:$M$99999,D$5,'FTE Detail'!$A$1:$A$99999,SFPR!$B$4,'FTE Detail'!$AD$1:$AD$99999,"FULL",'FTE Detail'!$AC$1:$AC$99999,"S")</f>
        <v>0</v>
      </c>
      <c r="E24" s="7">
        <f>SUMIFS('FTE Detail'!$Q$1:$Q$99999,'FTE Detail'!$M$1:$M$99999,E$5,'FTE Detail'!$A$1:$A$99999,SFPR!$B$4,'FTE Detail'!$AD$1:$AD$99999,"FULL",'FTE Detail'!$AC$1:$AC$99999,"Y")+SUMIFS('FTE Detail'!$Q$1:$Q$99999,'FTE Detail'!$M$1:$M$99999,E$5,'FTE Detail'!$A$1:$A$99999,SFPR!$B$4,'FTE Detail'!$AD$1:$AD$99999,"FULL",'FTE Detail'!$AC$1:$AC$99999,"S")</f>
        <v>0</v>
      </c>
      <c r="F24" s="7">
        <f>SUMIFS('FTE Detail'!$Q$1:$Q$99999,'FTE Detail'!$M$1:$M$99999,F$5,'FTE Detail'!$A$1:$A$99999,SFPR!$B$4,'FTE Detail'!$AD$1:$AD$99999,"FULL",'FTE Detail'!$AC$1:$AC$99999,"Y")+SUMIFS('FTE Detail'!$Q$1:$Q$99999,'FTE Detail'!$M$1:$M$99999,F$5,'FTE Detail'!$A$1:$A$99999,SFPR!$B$4,'FTE Detail'!$AD$1:$AD$99999,"FULL",'FTE Detail'!$AC$1:$AC$99999,"S")</f>
        <v>0</v>
      </c>
      <c r="G24" s="17">
        <f t="shared" si="4"/>
        <v>0</v>
      </c>
      <c r="H24" s="7">
        <v>0</v>
      </c>
      <c r="I24" s="2">
        <f t="shared" si="5"/>
        <v>0</v>
      </c>
    </row>
    <row r="25" spans="1:9" x14ac:dyDescent="0.3">
      <c r="A25" s="4"/>
      <c r="B25" s="4" t="s">
        <v>430</v>
      </c>
      <c r="C25" s="8" t="s">
        <v>437</v>
      </c>
      <c r="D25" s="7">
        <f>SUMIFS('FTE Detail'!$Q$1:$Q$99999,'FTE Detail'!$M$1:$M$99999,D$5,'FTE Detail'!$A$1:$A$99999,SFPR!$B$4,'FTE Detail'!$AD$1:$AD$99999,"FULL",'FTE Detail'!$AC$1:$AC$99999,"M")</f>
        <v>0</v>
      </c>
      <c r="E25" s="7">
        <f>SUMIFS('FTE Detail'!$Q$1:$Q$99999,'FTE Detail'!$M$1:$M$99999,E$5,'FTE Detail'!$A$1:$A$99999,SFPR!$B$4,'FTE Detail'!$AD$1:$AD$99999,"FULL",'FTE Detail'!$AC$1:$AC$99999,"M")</f>
        <v>0</v>
      </c>
      <c r="F25" s="7">
        <f>SUMIFS('FTE Detail'!$Q$1:$Q$99999,'FTE Detail'!$M$1:$M$99999,F$5,'FTE Detail'!$A$1:$A$99999,SFPR!$B$4,'FTE Detail'!$AD$1:$AD$99999,"FULL",'FTE Detail'!$AC$1:$AC$99999,"M")</f>
        <v>0</v>
      </c>
      <c r="G25" s="17">
        <f t="shared" si="4"/>
        <v>0</v>
      </c>
      <c r="H25" s="7">
        <v>0</v>
      </c>
      <c r="I25" s="2">
        <f t="shared" si="5"/>
        <v>0</v>
      </c>
    </row>
    <row r="26" spans="1:9" x14ac:dyDescent="0.3">
      <c r="A26" s="4" t="s">
        <v>431</v>
      </c>
      <c r="B26" s="10" t="s">
        <v>433</v>
      </c>
      <c r="C26" s="12"/>
      <c r="D26" s="14">
        <f>SUMIFS('FTE Detail'!$Q$1:$Q$99999,'FTE Detail'!$A$1:$A$99999,SFPR!$B$4,'FTE Detail'!$M$1:$M$99999,SFPR!D$5,'FTE Detail'!$Y$1:$Y$99999,1,'FTE Detail'!$AD$1:$AD$99999,"FULL")+SUMIFS('FTE Detail'!$Q$1:$Q$99999,'FTE Detail'!$A$1:$A$99999,$B$4,'FTE Detail'!$M$1:$M$99999,SFPR!D$5,'FTE Detail'!$Y$1:$Y$99999,2,'FTE Detail'!$AD$1:$AD$99999,"FULL")+SUMIFS('FTE Detail'!$Q$1:$Q$99999,'FTE Detail'!$A$1:$A$99999,$B$4,'FTE Detail'!$M$1:$M$99999,SFPR!D$5,'FTE Detail'!$Y$1:$Y$99999,3,'FTE Detail'!$AD$1:$AD$99999,"FULL")+SUMIFS('FTE Detail'!$Q$1:$Q$99999,'FTE Detail'!$A$1:$A$99999,SFPR!$B$4,'FTE Detail'!$M$1:$M$99999,SFPR!D$5,'FTE Detail'!$Y$1:$Y$99999,"KG",'FTE Detail'!$AD$1:$AD$99999,"FULL")</f>
        <v>0</v>
      </c>
      <c r="E26" s="12"/>
      <c r="F26" s="12"/>
      <c r="G26" s="17">
        <f t="shared" si="4"/>
        <v>0</v>
      </c>
      <c r="H26" s="13">
        <v>0</v>
      </c>
      <c r="I26" s="2">
        <f t="shared" si="5"/>
        <v>0</v>
      </c>
    </row>
    <row r="27" spans="1:9" x14ac:dyDescent="0.3">
      <c r="A27" s="4" t="s">
        <v>432</v>
      </c>
      <c r="B27" s="10" t="s">
        <v>434</v>
      </c>
      <c r="C27" s="8"/>
      <c r="D27" s="16">
        <f>SUMIFS('FTE Detail'!$Q$1:$Q$99999,'FTE Detail'!$A$1:$A$99999,SFPR!$B$4,'FTE Detail'!$M$1:$M$99999,SFPR!D$5,'FTE Detail'!$AB$1:$AB$99999,"Y")</f>
        <v>0</v>
      </c>
      <c r="E27" s="16">
        <f>SUMIFS('FTE Detail'!$Q$1:$Q$99999,'FTE Detail'!$A$1:$A$99999,SFPR!$B$4,'FTE Detail'!$M$1:$M$99999,SFPR!E$5,'FTE Detail'!$AB$1:$AB$99999,"Y")</f>
        <v>0</v>
      </c>
      <c r="F27" s="16">
        <f>SUMIFS('FTE Detail'!$Q$1:$Q$99999,'FTE Detail'!$A$1:$A$99999,SFPR!$B$4,'FTE Detail'!$M$1:$M$99999,SFPR!F$5,'FTE Detail'!$AB$1:$AB$99999,"Y")</f>
        <v>0</v>
      </c>
      <c r="G27" s="17">
        <f t="shared" si="4"/>
        <v>0</v>
      </c>
      <c r="H27" s="9">
        <v>0</v>
      </c>
      <c r="I27" s="2">
        <f t="shared" si="5"/>
        <v>0</v>
      </c>
    </row>
    <row r="28" spans="1:9" x14ac:dyDescent="0.3">
      <c r="A28" s="4"/>
    </row>
    <row r="29" spans="1:9" x14ac:dyDescent="0.3">
      <c r="A29" s="4"/>
      <c r="B29" s="4"/>
      <c r="C29" s="8"/>
      <c r="D29" s="8"/>
      <c r="E29" s="8"/>
      <c r="F29" s="8"/>
      <c r="G29" s="28"/>
      <c r="H29" s="22"/>
      <c r="I29" s="23"/>
    </row>
  </sheetData>
  <mergeCells count="2">
    <mergeCell ref="D3:E3"/>
    <mergeCell ref="D4:E4"/>
  </mergeCells>
  <printOptions headings="1" gridLines="1"/>
  <pageMargins left="0" right="0" top="0" bottom="0" header="0" footer="0"/>
  <pageSetup scale="50" orientation="landscape" horizontalDpi="4294967293" verticalDpi="4294967293" r:id="rId1"/>
  <headerFooter>
    <oddFooter>&amp;C&amp;P&amp;R&amp;D &amp;T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9" sqref="J19"/>
    </sheetView>
  </sheetViews>
  <sheetFormatPr defaultRowHeight="14.4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0"/>
  <sheetViews>
    <sheetView topLeftCell="A235" workbookViewId="0">
      <selection activeCell="B258" sqref="B258"/>
    </sheetView>
  </sheetViews>
  <sheetFormatPr defaultRowHeight="14.4" x14ac:dyDescent="0.3"/>
  <cols>
    <col min="1" max="1" width="7" customWidth="1"/>
    <col min="2" max="2" width="55.77734375" bestFit="1" customWidth="1"/>
  </cols>
  <sheetData>
    <row r="1" spans="1:2" x14ac:dyDescent="0.3">
      <c r="A1" t="s">
        <v>33</v>
      </c>
      <c r="B1" t="s">
        <v>68</v>
      </c>
    </row>
    <row r="2" spans="1:2" x14ac:dyDescent="0.3">
      <c r="A2" s="26">
        <v>125</v>
      </c>
      <c r="B2" s="27" t="s">
        <v>69</v>
      </c>
    </row>
    <row r="3" spans="1:2" x14ac:dyDescent="0.3">
      <c r="A3" s="26">
        <v>130</v>
      </c>
      <c r="B3" s="27" t="s">
        <v>70</v>
      </c>
    </row>
    <row r="4" spans="1:2" x14ac:dyDescent="0.3">
      <c r="A4" s="26">
        <v>131</v>
      </c>
      <c r="B4" s="27" t="s">
        <v>71</v>
      </c>
    </row>
    <row r="5" spans="1:2" x14ac:dyDescent="0.3">
      <c r="A5" s="26">
        <v>138</v>
      </c>
      <c r="B5" s="27" t="s">
        <v>72</v>
      </c>
    </row>
    <row r="6" spans="1:2" x14ac:dyDescent="0.3">
      <c r="A6" s="26">
        <v>139</v>
      </c>
      <c r="B6" s="27" t="s">
        <v>73</v>
      </c>
    </row>
    <row r="7" spans="1:2" x14ac:dyDescent="0.3">
      <c r="A7" s="26">
        <v>162</v>
      </c>
      <c r="B7" s="27" t="s">
        <v>74</v>
      </c>
    </row>
    <row r="8" spans="1:2" x14ac:dyDescent="0.3">
      <c r="A8" s="26">
        <v>197</v>
      </c>
      <c r="B8" s="27" t="s">
        <v>75</v>
      </c>
    </row>
    <row r="9" spans="1:2" x14ac:dyDescent="0.3">
      <c r="A9" s="26">
        <v>222</v>
      </c>
      <c r="B9" s="27" t="s">
        <v>76</v>
      </c>
    </row>
    <row r="10" spans="1:2" x14ac:dyDescent="0.3">
      <c r="A10" s="26">
        <v>236</v>
      </c>
      <c r="B10" s="27" t="s">
        <v>77</v>
      </c>
    </row>
    <row r="11" spans="1:2" x14ac:dyDescent="0.3">
      <c r="A11" s="26">
        <v>241</v>
      </c>
      <c r="B11" s="27" t="s">
        <v>78</v>
      </c>
    </row>
    <row r="12" spans="1:2" x14ac:dyDescent="0.3">
      <c r="A12" s="26">
        <v>282</v>
      </c>
      <c r="B12" s="27" t="s">
        <v>79</v>
      </c>
    </row>
    <row r="13" spans="1:2" x14ac:dyDescent="0.3">
      <c r="A13" s="26">
        <v>288</v>
      </c>
      <c r="B13" s="27" t="s">
        <v>80</v>
      </c>
    </row>
    <row r="14" spans="1:2" x14ac:dyDescent="0.3">
      <c r="A14" s="26">
        <v>296</v>
      </c>
      <c r="B14" s="27" t="s">
        <v>81</v>
      </c>
    </row>
    <row r="15" spans="1:2" x14ac:dyDescent="0.3">
      <c r="A15" s="26">
        <v>297</v>
      </c>
      <c r="B15" s="27" t="s">
        <v>82</v>
      </c>
    </row>
    <row r="16" spans="1:2" x14ac:dyDescent="0.3">
      <c r="A16" s="26">
        <v>298</v>
      </c>
      <c r="B16" s="27" t="s">
        <v>83</v>
      </c>
    </row>
    <row r="17" spans="1:2" x14ac:dyDescent="0.3">
      <c r="A17" s="26">
        <v>300</v>
      </c>
      <c r="B17" s="27" t="s">
        <v>84</v>
      </c>
    </row>
    <row r="18" spans="1:2" x14ac:dyDescent="0.3">
      <c r="A18" s="26">
        <v>301</v>
      </c>
      <c r="B18" s="27" t="s">
        <v>85</v>
      </c>
    </row>
    <row r="19" spans="1:2" x14ac:dyDescent="0.3">
      <c r="A19" s="26">
        <v>302</v>
      </c>
      <c r="B19" s="27" t="s">
        <v>86</v>
      </c>
    </row>
    <row r="20" spans="1:2" x14ac:dyDescent="0.3">
      <c r="A20" s="26">
        <v>303</v>
      </c>
      <c r="B20" s="27" t="s">
        <v>87</v>
      </c>
    </row>
    <row r="21" spans="1:2" x14ac:dyDescent="0.3">
      <c r="A21" s="26">
        <v>304</v>
      </c>
      <c r="B21" s="27" t="s">
        <v>88</v>
      </c>
    </row>
    <row r="22" spans="1:2" x14ac:dyDescent="0.3">
      <c r="A22" s="26">
        <v>305</v>
      </c>
      <c r="B22" s="27" t="s">
        <v>89</v>
      </c>
    </row>
    <row r="23" spans="1:2" x14ac:dyDescent="0.3">
      <c r="A23" s="26">
        <v>306</v>
      </c>
      <c r="B23" s="27" t="s">
        <v>90</v>
      </c>
    </row>
    <row r="24" spans="1:2" x14ac:dyDescent="0.3">
      <c r="A24" s="26">
        <v>311</v>
      </c>
      <c r="B24" s="27" t="s">
        <v>91</v>
      </c>
    </row>
    <row r="25" spans="1:2" x14ac:dyDescent="0.3">
      <c r="A25" s="26">
        <v>316</v>
      </c>
      <c r="B25" s="27" t="s">
        <v>92</v>
      </c>
    </row>
    <row r="26" spans="1:2" x14ac:dyDescent="0.3">
      <c r="A26" s="26">
        <v>318</v>
      </c>
      <c r="B26" s="27" t="s">
        <v>93</v>
      </c>
    </row>
    <row r="27" spans="1:2" x14ac:dyDescent="0.3">
      <c r="A27" s="26">
        <v>319</v>
      </c>
      <c r="B27" s="27" t="s">
        <v>94</v>
      </c>
    </row>
    <row r="28" spans="1:2" x14ac:dyDescent="0.3">
      <c r="A28" s="26">
        <v>320</v>
      </c>
      <c r="B28" s="27" t="s">
        <v>95</v>
      </c>
    </row>
    <row r="29" spans="1:2" x14ac:dyDescent="0.3">
      <c r="A29" s="26">
        <v>321</v>
      </c>
      <c r="B29" s="27" t="s">
        <v>96</v>
      </c>
    </row>
    <row r="30" spans="1:2" x14ac:dyDescent="0.3">
      <c r="A30" s="26">
        <v>338</v>
      </c>
      <c r="B30" s="27" t="s">
        <v>97</v>
      </c>
    </row>
    <row r="31" spans="1:2" x14ac:dyDescent="0.3">
      <c r="A31" s="26">
        <v>360</v>
      </c>
      <c r="B31" s="27" t="s">
        <v>98</v>
      </c>
    </row>
    <row r="32" spans="1:2" x14ac:dyDescent="0.3">
      <c r="A32" s="26">
        <v>396</v>
      </c>
      <c r="B32" s="27" t="s">
        <v>99</v>
      </c>
    </row>
    <row r="33" spans="1:2" x14ac:dyDescent="0.3">
      <c r="A33" s="26">
        <v>402</v>
      </c>
      <c r="B33" s="27" t="s">
        <v>100</v>
      </c>
    </row>
    <row r="34" spans="1:2" x14ac:dyDescent="0.3">
      <c r="A34" s="26">
        <v>417</v>
      </c>
      <c r="B34" s="27" t="s">
        <v>101</v>
      </c>
    </row>
    <row r="35" spans="1:2" x14ac:dyDescent="0.3">
      <c r="A35" s="26">
        <v>509</v>
      </c>
      <c r="B35" s="27" t="s">
        <v>102</v>
      </c>
    </row>
    <row r="36" spans="1:2" x14ac:dyDescent="0.3">
      <c r="A36" s="26">
        <v>510</v>
      </c>
      <c r="B36" s="27" t="s">
        <v>103</v>
      </c>
    </row>
    <row r="37" spans="1:2" x14ac:dyDescent="0.3">
      <c r="A37" s="26">
        <v>511</v>
      </c>
      <c r="B37" s="27" t="s">
        <v>104</v>
      </c>
    </row>
    <row r="38" spans="1:2" x14ac:dyDescent="0.3">
      <c r="A38" s="26">
        <v>525</v>
      </c>
      <c r="B38" s="27" t="s">
        <v>105</v>
      </c>
    </row>
    <row r="39" spans="1:2" x14ac:dyDescent="0.3">
      <c r="A39" s="26">
        <v>527</v>
      </c>
      <c r="B39" s="27" t="s">
        <v>106</v>
      </c>
    </row>
    <row r="40" spans="1:2" x14ac:dyDescent="0.3">
      <c r="A40" s="26">
        <v>534</v>
      </c>
      <c r="B40" s="27" t="s">
        <v>107</v>
      </c>
    </row>
    <row r="41" spans="1:2" x14ac:dyDescent="0.3">
      <c r="A41" s="26">
        <v>541</v>
      </c>
      <c r="B41" s="27" t="s">
        <v>108</v>
      </c>
    </row>
    <row r="42" spans="1:2" x14ac:dyDescent="0.3">
      <c r="A42" s="26">
        <v>543</v>
      </c>
      <c r="B42" s="27" t="s">
        <v>109</v>
      </c>
    </row>
    <row r="43" spans="1:2" x14ac:dyDescent="0.3">
      <c r="A43" s="26">
        <v>546</v>
      </c>
      <c r="B43" s="27" t="s">
        <v>110</v>
      </c>
    </row>
    <row r="44" spans="1:2" x14ac:dyDescent="0.3">
      <c r="A44" s="26">
        <v>553</v>
      </c>
      <c r="B44" s="27" t="s">
        <v>111</v>
      </c>
    </row>
    <row r="45" spans="1:2" x14ac:dyDescent="0.3">
      <c r="A45" s="26">
        <v>556</v>
      </c>
      <c r="B45" s="27" t="s">
        <v>112</v>
      </c>
    </row>
    <row r="46" spans="1:2" x14ac:dyDescent="0.3">
      <c r="A46" s="26">
        <v>557</v>
      </c>
      <c r="B46" s="27" t="s">
        <v>113</v>
      </c>
    </row>
    <row r="47" spans="1:2" x14ac:dyDescent="0.3">
      <c r="A47" s="26">
        <v>558</v>
      </c>
      <c r="B47" s="27" t="s">
        <v>114</v>
      </c>
    </row>
    <row r="48" spans="1:2" x14ac:dyDescent="0.3">
      <c r="A48" s="26">
        <v>559</v>
      </c>
      <c r="B48" s="27" t="s">
        <v>115</v>
      </c>
    </row>
    <row r="49" spans="1:2" x14ac:dyDescent="0.3">
      <c r="A49" s="26">
        <v>560</v>
      </c>
      <c r="B49" s="27" t="s">
        <v>116</v>
      </c>
    </row>
    <row r="50" spans="1:2" x14ac:dyDescent="0.3">
      <c r="A50" s="26">
        <v>575</v>
      </c>
      <c r="B50" s="27" t="s">
        <v>117</v>
      </c>
    </row>
    <row r="51" spans="1:2" x14ac:dyDescent="0.3">
      <c r="A51" s="26">
        <v>576</v>
      </c>
      <c r="B51" s="27" t="s">
        <v>118</v>
      </c>
    </row>
    <row r="52" spans="1:2" x14ac:dyDescent="0.3">
      <c r="A52" s="26">
        <v>577</v>
      </c>
      <c r="B52" s="27" t="s">
        <v>119</v>
      </c>
    </row>
    <row r="53" spans="1:2" x14ac:dyDescent="0.3">
      <c r="A53" s="26">
        <v>598</v>
      </c>
      <c r="B53" s="27" t="s">
        <v>120</v>
      </c>
    </row>
    <row r="54" spans="1:2" x14ac:dyDescent="0.3">
      <c r="A54" s="26">
        <v>608</v>
      </c>
      <c r="B54" s="27" t="s">
        <v>121</v>
      </c>
    </row>
    <row r="55" spans="1:2" x14ac:dyDescent="0.3">
      <c r="A55" s="26">
        <v>609</v>
      </c>
      <c r="B55" s="27" t="s">
        <v>122</v>
      </c>
    </row>
    <row r="56" spans="1:2" x14ac:dyDescent="0.3">
      <c r="A56" s="26">
        <v>610</v>
      </c>
      <c r="B56" s="27" t="s">
        <v>123</v>
      </c>
    </row>
    <row r="57" spans="1:2" x14ac:dyDescent="0.3">
      <c r="A57" s="26">
        <v>613</v>
      </c>
      <c r="B57" s="27" t="s">
        <v>124</v>
      </c>
    </row>
    <row r="58" spans="1:2" x14ac:dyDescent="0.3">
      <c r="A58" s="26">
        <v>614</v>
      </c>
      <c r="B58" s="27" t="s">
        <v>125</v>
      </c>
    </row>
    <row r="59" spans="1:2" x14ac:dyDescent="0.3">
      <c r="A59" s="26">
        <v>616</v>
      </c>
      <c r="B59" s="27" t="s">
        <v>126</v>
      </c>
    </row>
    <row r="60" spans="1:2" x14ac:dyDescent="0.3">
      <c r="A60" s="26">
        <v>621</v>
      </c>
      <c r="B60" s="27" t="s">
        <v>127</v>
      </c>
    </row>
    <row r="61" spans="1:2" x14ac:dyDescent="0.3">
      <c r="A61" s="26">
        <v>623</v>
      </c>
      <c r="B61" s="27" t="s">
        <v>128</v>
      </c>
    </row>
    <row r="62" spans="1:2" x14ac:dyDescent="0.3">
      <c r="A62" s="26">
        <v>629</v>
      </c>
      <c r="B62" s="27" t="s">
        <v>129</v>
      </c>
    </row>
    <row r="63" spans="1:2" x14ac:dyDescent="0.3">
      <c r="A63" s="26">
        <v>633</v>
      </c>
      <c r="B63" s="27" t="s">
        <v>130</v>
      </c>
    </row>
    <row r="64" spans="1:2" x14ac:dyDescent="0.3">
      <c r="A64" s="26">
        <v>634</v>
      </c>
      <c r="B64" s="27" t="s">
        <v>131</v>
      </c>
    </row>
    <row r="65" spans="1:2" x14ac:dyDescent="0.3">
      <c r="A65" s="26">
        <v>640</v>
      </c>
      <c r="B65" s="27" t="s">
        <v>132</v>
      </c>
    </row>
    <row r="66" spans="1:2" x14ac:dyDescent="0.3">
      <c r="A66" s="26">
        <v>664</v>
      </c>
      <c r="B66" s="27" t="s">
        <v>133</v>
      </c>
    </row>
    <row r="67" spans="1:2" x14ac:dyDescent="0.3">
      <c r="A67" s="26">
        <v>677</v>
      </c>
      <c r="B67" s="27" t="s">
        <v>134</v>
      </c>
    </row>
    <row r="68" spans="1:2" x14ac:dyDescent="0.3">
      <c r="A68" s="26">
        <v>679</v>
      </c>
      <c r="B68" s="27" t="s">
        <v>135</v>
      </c>
    </row>
    <row r="69" spans="1:2" x14ac:dyDescent="0.3">
      <c r="A69" s="26">
        <v>725</v>
      </c>
      <c r="B69" s="27" t="s">
        <v>136</v>
      </c>
    </row>
    <row r="70" spans="1:2" x14ac:dyDescent="0.3">
      <c r="A70" s="26">
        <v>736</v>
      </c>
      <c r="B70" s="27" t="s">
        <v>137</v>
      </c>
    </row>
    <row r="71" spans="1:2" x14ac:dyDescent="0.3">
      <c r="A71" s="26">
        <v>738</v>
      </c>
      <c r="B71" s="27" t="s">
        <v>138</v>
      </c>
    </row>
    <row r="72" spans="1:2" x14ac:dyDescent="0.3">
      <c r="A72" s="26">
        <v>770</v>
      </c>
      <c r="B72" s="27" t="s">
        <v>139</v>
      </c>
    </row>
    <row r="73" spans="1:2" x14ac:dyDescent="0.3">
      <c r="A73" s="26">
        <v>779</v>
      </c>
      <c r="B73" s="27" t="s">
        <v>140</v>
      </c>
    </row>
    <row r="74" spans="1:2" x14ac:dyDescent="0.3">
      <c r="A74" s="26">
        <v>780</v>
      </c>
      <c r="B74" s="27" t="s">
        <v>141</v>
      </c>
    </row>
    <row r="75" spans="1:2" x14ac:dyDescent="0.3">
      <c r="A75" s="26">
        <v>804</v>
      </c>
      <c r="B75" s="27" t="s">
        <v>142</v>
      </c>
    </row>
    <row r="76" spans="1:2" x14ac:dyDescent="0.3">
      <c r="A76" s="26">
        <v>808</v>
      </c>
      <c r="B76" s="27" t="s">
        <v>143</v>
      </c>
    </row>
    <row r="77" spans="1:2" x14ac:dyDescent="0.3">
      <c r="A77" s="26">
        <v>813</v>
      </c>
      <c r="B77" s="27" t="s">
        <v>144</v>
      </c>
    </row>
    <row r="78" spans="1:2" x14ac:dyDescent="0.3">
      <c r="A78" s="26">
        <v>825</v>
      </c>
      <c r="B78" s="27" t="s">
        <v>145</v>
      </c>
    </row>
    <row r="79" spans="1:2" x14ac:dyDescent="0.3">
      <c r="A79" s="26">
        <v>838</v>
      </c>
      <c r="B79" s="27" t="s">
        <v>146</v>
      </c>
    </row>
    <row r="80" spans="1:2" x14ac:dyDescent="0.3">
      <c r="A80" s="26">
        <v>843</v>
      </c>
      <c r="B80" s="27" t="s">
        <v>147</v>
      </c>
    </row>
    <row r="81" spans="1:2" x14ac:dyDescent="0.3">
      <c r="A81" s="26">
        <v>855</v>
      </c>
      <c r="B81" s="27" t="s">
        <v>148</v>
      </c>
    </row>
    <row r="82" spans="1:2" x14ac:dyDescent="0.3">
      <c r="A82" s="26">
        <v>858</v>
      </c>
      <c r="B82" s="27" t="s">
        <v>149</v>
      </c>
    </row>
    <row r="83" spans="1:2" x14ac:dyDescent="0.3">
      <c r="A83" s="26">
        <v>875</v>
      </c>
      <c r="B83" s="27" t="s">
        <v>150</v>
      </c>
    </row>
    <row r="84" spans="1:2" x14ac:dyDescent="0.3">
      <c r="A84" s="26">
        <v>905</v>
      </c>
      <c r="B84" s="27" t="s">
        <v>151</v>
      </c>
    </row>
    <row r="85" spans="1:2" x14ac:dyDescent="0.3">
      <c r="A85" s="26">
        <v>912</v>
      </c>
      <c r="B85" s="27" t="s">
        <v>152</v>
      </c>
    </row>
    <row r="86" spans="1:2" x14ac:dyDescent="0.3">
      <c r="A86" s="26">
        <v>930</v>
      </c>
      <c r="B86" s="27" t="s">
        <v>153</v>
      </c>
    </row>
    <row r="87" spans="1:2" x14ac:dyDescent="0.3">
      <c r="A87" s="26">
        <v>936</v>
      </c>
      <c r="B87" s="27" t="s">
        <v>154</v>
      </c>
    </row>
    <row r="88" spans="1:2" x14ac:dyDescent="0.3">
      <c r="A88" s="26">
        <v>938</v>
      </c>
      <c r="B88" s="27" t="s">
        <v>155</v>
      </c>
    </row>
    <row r="89" spans="1:2" x14ac:dyDescent="0.3">
      <c r="A89" s="26">
        <v>941</v>
      </c>
      <c r="B89" s="27" t="s">
        <v>156</v>
      </c>
    </row>
    <row r="90" spans="1:2" x14ac:dyDescent="0.3">
      <c r="A90" s="26">
        <v>942</v>
      </c>
      <c r="B90" s="27" t="s">
        <v>157</v>
      </c>
    </row>
    <row r="91" spans="1:2" x14ac:dyDescent="0.3">
      <c r="A91" s="26">
        <v>951</v>
      </c>
      <c r="B91" s="27" t="s">
        <v>158</v>
      </c>
    </row>
    <row r="92" spans="1:2" x14ac:dyDescent="0.3">
      <c r="A92" s="26">
        <v>952</v>
      </c>
      <c r="B92" s="27" t="s">
        <v>159</v>
      </c>
    </row>
    <row r="93" spans="1:2" x14ac:dyDescent="0.3">
      <c r="A93" s="26">
        <v>953</v>
      </c>
      <c r="B93" s="27" t="s">
        <v>160</v>
      </c>
    </row>
    <row r="94" spans="1:2" x14ac:dyDescent="0.3">
      <c r="A94" s="26">
        <v>7984</v>
      </c>
      <c r="B94" s="27" t="s">
        <v>161</v>
      </c>
    </row>
    <row r="95" spans="1:2" x14ac:dyDescent="0.3">
      <c r="A95" s="26">
        <v>7995</v>
      </c>
      <c r="B95" s="27" t="s">
        <v>162</v>
      </c>
    </row>
    <row r="96" spans="1:2" x14ac:dyDescent="0.3">
      <c r="A96" s="26">
        <v>7998</v>
      </c>
      <c r="B96" s="27" t="s">
        <v>163</v>
      </c>
    </row>
    <row r="97" spans="1:2" x14ac:dyDescent="0.3">
      <c r="A97" s="26">
        <v>7999</v>
      </c>
      <c r="B97" s="27" t="s">
        <v>164</v>
      </c>
    </row>
    <row r="98" spans="1:2" x14ac:dyDescent="0.3">
      <c r="A98" s="26">
        <v>8000</v>
      </c>
      <c r="B98" s="27" t="s">
        <v>165</v>
      </c>
    </row>
    <row r="99" spans="1:2" x14ac:dyDescent="0.3">
      <c r="A99" s="26">
        <v>8063</v>
      </c>
      <c r="B99" s="27" t="s">
        <v>166</v>
      </c>
    </row>
    <row r="100" spans="1:2" x14ac:dyDescent="0.3">
      <c r="A100" s="26">
        <v>8064</v>
      </c>
      <c r="B100" s="27" t="s">
        <v>167</v>
      </c>
    </row>
    <row r="101" spans="1:2" x14ac:dyDescent="0.3">
      <c r="A101" s="26">
        <v>8251</v>
      </c>
      <c r="B101" s="27" t="s">
        <v>168</v>
      </c>
    </row>
    <row r="102" spans="1:2" x14ac:dyDescent="0.3">
      <c r="A102" s="26">
        <v>8278</v>
      </c>
      <c r="B102" s="27" t="s">
        <v>169</v>
      </c>
    </row>
    <row r="103" spans="1:2" x14ac:dyDescent="0.3">
      <c r="A103" s="26">
        <v>8280</v>
      </c>
      <c r="B103" s="27" t="s">
        <v>170</v>
      </c>
    </row>
    <row r="104" spans="1:2" x14ac:dyDescent="0.3">
      <c r="A104" s="26">
        <v>8281</v>
      </c>
      <c r="B104" s="27" t="s">
        <v>171</v>
      </c>
    </row>
    <row r="105" spans="1:2" x14ac:dyDescent="0.3">
      <c r="A105" s="26">
        <v>8282</v>
      </c>
      <c r="B105" s="27" t="s">
        <v>172</v>
      </c>
    </row>
    <row r="106" spans="1:2" x14ac:dyDescent="0.3">
      <c r="A106" s="26">
        <v>8283</v>
      </c>
      <c r="B106" s="27" t="s">
        <v>173</v>
      </c>
    </row>
    <row r="107" spans="1:2" x14ac:dyDescent="0.3">
      <c r="A107" s="26">
        <v>8286</v>
      </c>
      <c r="B107" s="27" t="s">
        <v>174</v>
      </c>
    </row>
    <row r="108" spans="1:2" x14ac:dyDescent="0.3">
      <c r="A108" s="26">
        <v>8287</v>
      </c>
      <c r="B108" s="27" t="s">
        <v>175</v>
      </c>
    </row>
    <row r="109" spans="1:2" x14ac:dyDescent="0.3">
      <c r="A109" s="26">
        <v>8289</v>
      </c>
      <c r="B109" s="27" t="s">
        <v>176</v>
      </c>
    </row>
    <row r="110" spans="1:2" x14ac:dyDescent="0.3">
      <c r="A110" s="26">
        <v>9122</v>
      </c>
      <c r="B110" s="27" t="s">
        <v>177</v>
      </c>
    </row>
    <row r="111" spans="1:2" x14ac:dyDescent="0.3">
      <c r="A111" s="26">
        <v>9147</v>
      </c>
      <c r="B111" s="27" t="s">
        <v>178</v>
      </c>
    </row>
    <row r="112" spans="1:2" x14ac:dyDescent="0.3">
      <c r="A112" s="26">
        <v>9148</v>
      </c>
      <c r="B112" s="27" t="s">
        <v>179</v>
      </c>
    </row>
    <row r="113" spans="1:2" x14ac:dyDescent="0.3">
      <c r="A113" s="26">
        <v>9149</v>
      </c>
      <c r="B113" s="27" t="s">
        <v>180</v>
      </c>
    </row>
    <row r="114" spans="1:2" x14ac:dyDescent="0.3">
      <c r="A114" s="26">
        <v>9164</v>
      </c>
      <c r="B114" s="27" t="s">
        <v>181</v>
      </c>
    </row>
    <row r="115" spans="1:2" x14ac:dyDescent="0.3">
      <c r="A115" s="26">
        <v>9171</v>
      </c>
      <c r="B115" s="27" t="s">
        <v>182</v>
      </c>
    </row>
    <row r="116" spans="1:2" x14ac:dyDescent="0.3">
      <c r="A116" s="26">
        <v>9179</v>
      </c>
      <c r="B116" s="27" t="s">
        <v>183</v>
      </c>
    </row>
    <row r="117" spans="1:2" x14ac:dyDescent="0.3">
      <c r="A117" s="26">
        <v>9181</v>
      </c>
      <c r="B117" s="27" t="s">
        <v>184</v>
      </c>
    </row>
    <row r="118" spans="1:2" x14ac:dyDescent="0.3">
      <c r="A118" s="26">
        <v>9192</v>
      </c>
      <c r="B118" s="27" t="s">
        <v>185</v>
      </c>
    </row>
    <row r="119" spans="1:2" x14ac:dyDescent="0.3">
      <c r="A119" s="26">
        <v>9283</v>
      </c>
      <c r="B119" s="27" t="s">
        <v>186</v>
      </c>
    </row>
    <row r="120" spans="1:2" x14ac:dyDescent="0.3">
      <c r="A120" s="26">
        <v>9953</v>
      </c>
      <c r="B120" s="27" t="s">
        <v>187</v>
      </c>
    </row>
    <row r="121" spans="1:2" x14ac:dyDescent="0.3">
      <c r="A121" s="26">
        <v>9954</v>
      </c>
      <c r="B121" s="27" t="s">
        <v>188</v>
      </c>
    </row>
    <row r="122" spans="1:2" x14ac:dyDescent="0.3">
      <c r="A122" s="26">
        <v>9955</v>
      </c>
      <c r="B122" s="27" t="s">
        <v>189</v>
      </c>
    </row>
    <row r="123" spans="1:2" x14ac:dyDescent="0.3">
      <c r="A123" s="26">
        <v>9957</v>
      </c>
      <c r="B123" s="27" t="s">
        <v>190</v>
      </c>
    </row>
    <row r="124" spans="1:2" x14ac:dyDescent="0.3">
      <c r="A124" s="26">
        <v>9964</v>
      </c>
      <c r="B124" s="27" t="s">
        <v>191</v>
      </c>
    </row>
    <row r="125" spans="1:2" x14ac:dyDescent="0.3">
      <c r="A125" s="26">
        <v>9971</v>
      </c>
      <c r="B125" s="27" t="s">
        <v>192</v>
      </c>
    </row>
    <row r="126" spans="1:2" x14ac:dyDescent="0.3">
      <c r="A126" s="26">
        <v>9990</v>
      </c>
      <c r="B126" s="27" t="s">
        <v>193</v>
      </c>
    </row>
    <row r="127" spans="1:2" x14ac:dyDescent="0.3">
      <c r="A127" s="26">
        <v>9996</v>
      </c>
      <c r="B127" s="27" t="s">
        <v>194</v>
      </c>
    </row>
    <row r="128" spans="1:2" x14ac:dyDescent="0.3">
      <c r="A128" s="26">
        <v>9997</v>
      </c>
      <c r="B128" s="27" t="s">
        <v>195</v>
      </c>
    </row>
    <row r="129" spans="1:2" x14ac:dyDescent="0.3">
      <c r="A129" s="26">
        <v>10007</v>
      </c>
      <c r="B129" s="27" t="s">
        <v>196</v>
      </c>
    </row>
    <row r="130" spans="1:2" x14ac:dyDescent="0.3">
      <c r="A130" s="26">
        <v>10036</v>
      </c>
      <c r="B130" s="27" t="s">
        <v>197</v>
      </c>
    </row>
    <row r="131" spans="1:2" x14ac:dyDescent="0.3">
      <c r="A131" s="26">
        <v>10180</v>
      </c>
      <c r="B131" s="27" t="s">
        <v>198</v>
      </c>
    </row>
    <row r="132" spans="1:2" x14ac:dyDescent="0.3">
      <c r="A132" s="26">
        <v>10182</v>
      </c>
      <c r="B132" s="27" t="s">
        <v>199</v>
      </c>
    </row>
    <row r="133" spans="1:2" x14ac:dyDescent="0.3">
      <c r="A133" s="26">
        <v>10205</v>
      </c>
      <c r="B133" s="27" t="s">
        <v>200</v>
      </c>
    </row>
    <row r="134" spans="1:2" x14ac:dyDescent="0.3">
      <c r="A134" s="26">
        <v>11291</v>
      </c>
      <c r="B134" s="27" t="s">
        <v>201</v>
      </c>
    </row>
    <row r="135" spans="1:2" x14ac:dyDescent="0.3">
      <c r="A135" s="26">
        <v>11324</v>
      </c>
      <c r="B135" s="27" t="s">
        <v>202</v>
      </c>
    </row>
    <row r="136" spans="1:2" x14ac:dyDescent="0.3">
      <c r="A136" s="26">
        <v>11381</v>
      </c>
      <c r="B136" s="27" t="s">
        <v>203</v>
      </c>
    </row>
    <row r="137" spans="1:2" x14ac:dyDescent="0.3">
      <c r="A137" s="26">
        <v>11390</v>
      </c>
      <c r="B137" s="27" t="s">
        <v>204</v>
      </c>
    </row>
    <row r="138" spans="1:2" x14ac:dyDescent="0.3">
      <c r="A138" s="26">
        <v>11439</v>
      </c>
      <c r="B138" s="27" t="s">
        <v>205</v>
      </c>
    </row>
    <row r="139" spans="1:2" x14ac:dyDescent="0.3">
      <c r="A139" s="26">
        <v>11444</v>
      </c>
      <c r="B139" s="27" t="s">
        <v>206</v>
      </c>
    </row>
    <row r="140" spans="1:2" x14ac:dyDescent="0.3">
      <c r="A140" s="26">
        <v>11468</v>
      </c>
      <c r="B140" s="27" t="s">
        <v>207</v>
      </c>
    </row>
    <row r="141" spans="1:2" x14ac:dyDescent="0.3">
      <c r="A141" s="26">
        <v>11479</v>
      </c>
      <c r="B141" s="27" t="s">
        <v>208</v>
      </c>
    </row>
    <row r="142" spans="1:2" x14ac:dyDescent="0.3">
      <c r="A142" s="26">
        <v>11507</v>
      </c>
      <c r="B142" s="27" t="s">
        <v>209</v>
      </c>
    </row>
    <row r="143" spans="1:2" x14ac:dyDescent="0.3">
      <c r="A143" s="26">
        <v>11511</v>
      </c>
      <c r="B143" s="27" t="s">
        <v>210</v>
      </c>
    </row>
    <row r="144" spans="1:2" x14ac:dyDescent="0.3">
      <c r="A144" s="26">
        <v>11533</v>
      </c>
      <c r="B144" s="27" t="s">
        <v>211</v>
      </c>
    </row>
    <row r="145" spans="1:2" x14ac:dyDescent="0.3">
      <c r="A145" s="26">
        <v>11534</v>
      </c>
      <c r="B145" s="27" t="s">
        <v>212</v>
      </c>
    </row>
    <row r="146" spans="1:2" x14ac:dyDescent="0.3">
      <c r="A146" s="26">
        <v>11923</v>
      </c>
      <c r="B146" s="27" t="s">
        <v>213</v>
      </c>
    </row>
    <row r="147" spans="1:2" x14ac:dyDescent="0.3">
      <c r="A147" s="26">
        <v>11947</v>
      </c>
      <c r="B147" s="27" t="s">
        <v>214</v>
      </c>
    </row>
    <row r="148" spans="1:2" x14ac:dyDescent="0.3">
      <c r="A148" s="26">
        <v>11956</v>
      </c>
      <c r="B148" s="27" t="s">
        <v>215</v>
      </c>
    </row>
    <row r="149" spans="1:2" x14ac:dyDescent="0.3">
      <c r="A149" s="26">
        <v>11967</v>
      </c>
      <c r="B149" s="27" t="s">
        <v>216</v>
      </c>
    </row>
    <row r="150" spans="1:2" x14ac:dyDescent="0.3">
      <c r="A150" s="26">
        <v>11972</v>
      </c>
      <c r="B150" s="27" t="s">
        <v>217</v>
      </c>
    </row>
    <row r="151" spans="1:2" x14ac:dyDescent="0.3">
      <c r="A151" s="26">
        <v>11976</v>
      </c>
      <c r="B151" s="27" t="s">
        <v>218</v>
      </c>
    </row>
    <row r="152" spans="1:2" x14ac:dyDescent="0.3">
      <c r="A152" s="26">
        <v>11986</v>
      </c>
      <c r="B152" s="27" t="s">
        <v>219</v>
      </c>
    </row>
    <row r="153" spans="1:2" x14ac:dyDescent="0.3">
      <c r="A153" s="26">
        <v>12000</v>
      </c>
      <c r="B153" s="27" t="s">
        <v>220</v>
      </c>
    </row>
    <row r="154" spans="1:2" x14ac:dyDescent="0.3">
      <c r="A154" s="26">
        <v>12009</v>
      </c>
      <c r="B154" s="27" t="s">
        <v>221</v>
      </c>
    </row>
    <row r="155" spans="1:2" x14ac:dyDescent="0.3">
      <c r="A155" s="26">
        <v>12010</v>
      </c>
      <c r="B155" s="27" t="s">
        <v>222</v>
      </c>
    </row>
    <row r="156" spans="1:2" x14ac:dyDescent="0.3">
      <c r="A156" s="26">
        <v>12011</v>
      </c>
      <c r="B156" s="27" t="s">
        <v>223</v>
      </c>
    </row>
    <row r="157" spans="1:2" x14ac:dyDescent="0.3">
      <c r="A157" s="26">
        <v>12025</v>
      </c>
      <c r="B157" s="27" t="s">
        <v>224</v>
      </c>
    </row>
    <row r="158" spans="1:2" x14ac:dyDescent="0.3">
      <c r="A158" s="26">
        <v>12026</v>
      </c>
      <c r="B158" s="27" t="s">
        <v>225</v>
      </c>
    </row>
    <row r="159" spans="1:2" x14ac:dyDescent="0.3">
      <c r="A159" s="26">
        <v>12029</v>
      </c>
      <c r="B159" s="27" t="s">
        <v>226</v>
      </c>
    </row>
    <row r="160" spans="1:2" x14ac:dyDescent="0.3">
      <c r="A160" s="26">
        <v>12030</v>
      </c>
      <c r="B160" s="27" t="s">
        <v>227</v>
      </c>
    </row>
    <row r="161" spans="1:2" x14ac:dyDescent="0.3">
      <c r="A161" s="26">
        <v>12031</v>
      </c>
      <c r="B161" s="27" t="s">
        <v>228</v>
      </c>
    </row>
    <row r="162" spans="1:2" x14ac:dyDescent="0.3">
      <c r="A162" s="26">
        <v>12033</v>
      </c>
      <c r="B162" s="27" t="s">
        <v>229</v>
      </c>
    </row>
    <row r="163" spans="1:2" x14ac:dyDescent="0.3">
      <c r="A163" s="26">
        <v>12036</v>
      </c>
      <c r="B163" s="27" t="s">
        <v>230</v>
      </c>
    </row>
    <row r="164" spans="1:2" x14ac:dyDescent="0.3">
      <c r="A164" s="26">
        <v>12037</v>
      </c>
      <c r="B164" s="27" t="s">
        <v>231</v>
      </c>
    </row>
    <row r="165" spans="1:2" x14ac:dyDescent="0.3">
      <c r="A165" s="26">
        <v>12038</v>
      </c>
      <c r="B165" s="27" t="s">
        <v>232</v>
      </c>
    </row>
    <row r="166" spans="1:2" x14ac:dyDescent="0.3">
      <c r="A166" s="26">
        <v>12040</v>
      </c>
      <c r="B166" s="27" t="s">
        <v>233</v>
      </c>
    </row>
    <row r="167" spans="1:2" x14ac:dyDescent="0.3">
      <c r="A167" s="26">
        <v>12041</v>
      </c>
      <c r="B167" s="27" t="s">
        <v>234</v>
      </c>
    </row>
    <row r="168" spans="1:2" x14ac:dyDescent="0.3">
      <c r="A168" s="26">
        <v>12042</v>
      </c>
      <c r="B168" s="27" t="s">
        <v>235</v>
      </c>
    </row>
    <row r="169" spans="1:2" x14ac:dyDescent="0.3">
      <c r="A169" s="26">
        <v>12043</v>
      </c>
      <c r="B169" s="27" t="s">
        <v>236</v>
      </c>
    </row>
    <row r="170" spans="1:2" x14ac:dyDescent="0.3">
      <c r="A170" s="26">
        <v>12044</v>
      </c>
      <c r="B170" s="27" t="s">
        <v>237</v>
      </c>
    </row>
    <row r="171" spans="1:2" x14ac:dyDescent="0.3">
      <c r="A171" s="26">
        <v>12045</v>
      </c>
      <c r="B171" s="27" t="s">
        <v>238</v>
      </c>
    </row>
    <row r="172" spans="1:2" x14ac:dyDescent="0.3">
      <c r="A172" s="26">
        <v>12054</v>
      </c>
      <c r="B172" s="27" t="s">
        <v>239</v>
      </c>
    </row>
    <row r="173" spans="1:2" x14ac:dyDescent="0.3">
      <c r="A173" s="26">
        <v>12060</v>
      </c>
      <c r="B173" s="27" t="s">
        <v>240</v>
      </c>
    </row>
    <row r="174" spans="1:2" x14ac:dyDescent="0.3">
      <c r="A174" s="26">
        <v>12078</v>
      </c>
      <c r="B174" s="27" t="s">
        <v>241</v>
      </c>
    </row>
    <row r="175" spans="1:2" x14ac:dyDescent="0.3">
      <c r="A175" s="26">
        <v>12105</v>
      </c>
      <c r="B175" s="27" t="s">
        <v>242</v>
      </c>
    </row>
    <row r="176" spans="1:2" x14ac:dyDescent="0.3">
      <c r="A176" s="26">
        <v>12497</v>
      </c>
      <c r="B176" s="27" t="s">
        <v>243</v>
      </c>
    </row>
    <row r="177" spans="1:2" x14ac:dyDescent="0.3">
      <c r="A177" s="26">
        <v>12501</v>
      </c>
      <c r="B177" s="27" t="s">
        <v>244</v>
      </c>
    </row>
    <row r="178" spans="1:2" x14ac:dyDescent="0.3">
      <c r="A178" s="26">
        <v>12513</v>
      </c>
      <c r="B178" s="27" t="s">
        <v>245</v>
      </c>
    </row>
    <row r="179" spans="1:2" x14ac:dyDescent="0.3">
      <c r="A179" s="26">
        <v>12528</v>
      </c>
      <c r="B179" s="27" t="s">
        <v>246</v>
      </c>
    </row>
    <row r="180" spans="1:2" x14ac:dyDescent="0.3">
      <c r="A180" s="26">
        <v>12529</v>
      </c>
      <c r="B180" s="27" t="s">
        <v>247</v>
      </c>
    </row>
    <row r="181" spans="1:2" x14ac:dyDescent="0.3">
      <c r="A181" s="26">
        <v>12536</v>
      </c>
      <c r="B181" s="27" t="s">
        <v>248</v>
      </c>
    </row>
    <row r="182" spans="1:2" x14ac:dyDescent="0.3">
      <c r="A182" s="26">
        <v>12541</v>
      </c>
      <c r="B182" s="27" t="s">
        <v>249</v>
      </c>
    </row>
    <row r="183" spans="1:2" x14ac:dyDescent="0.3">
      <c r="A183" s="26">
        <v>12545</v>
      </c>
      <c r="B183" s="27" t="s">
        <v>250</v>
      </c>
    </row>
    <row r="184" spans="1:2" x14ac:dyDescent="0.3">
      <c r="A184" s="26">
        <v>12558</v>
      </c>
      <c r="B184" s="27" t="s">
        <v>251</v>
      </c>
    </row>
    <row r="185" spans="1:2" x14ac:dyDescent="0.3">
      <c r="A185" s="26">
        <v>12627</v>
      </c>
      <c r="B185" s="27" t="s">
        <v>252</v>
      </c>
    </row>
    <row r="186" spans="1:2" x14ac:dyDescent="0.3">
      <c r="A186" s="26">
        <v>12644</v>
      </c>
      <c r="B186" s="27" t="s">
        <v>253</v>
      </c>
    </row>
    <row r="187" spans="1:2" x14ac:dyDescent="0.3">
      <c r="A187" s="26">
        <v>12671</v>
      </c>
      <c r="B187" s="27" t="s">
        <v>254</v>
      </c>
    </row>
    <row r="188" spans="1:2" x14ac:dyDescent="0.3">
      <c r="A188" s="26">
        <v>12684</v>
      </c>
      <c r="B188" s="27" t="s">
        <v>255</v>
      </c>
    </row>
    <row r="189" spans="1:2" x14ac:dyDescent="0.3">
      <c r="A189" s="26">
        <v>12852</v>
      </c>
      <c r="B189" s="27" t="s">
        <v>256</v>
      </c>
    </row>
    <row r="190" spans="1:2" x14ac:dyDescent="0.3">
      <c r="A190" s="26">
        <v>12867</v>
      </c>
      <c r="B190" s="27" t="s">
        <v>257</v>
      </c>
    </row>
    <row r="191" spans="1:2" x14ac:dyDescent="0.3">
      <c r="A191" s="26">
        <v>12924</v>
      </c>
      <c r="B191" s="27" t="s">
        <v>258</v>
      </c>
    </row>
    <row r="192" spans="1:2" x14ac:dyDescent="0.3">
      <c r="A192" s="26">
        <v>12951</v>
      </c>
      <c r="B192" s="27" t="s">
        <v>259</v>
      </c>
    </row>
    <row r="193" spans="1:2" x14ac:dyDescent="0.3">
      <c r="A193" s="26">
        <v>13030</v>
      </c>
      <c r="B193" s="27" t="s">
        <v>260</v>
      </c>
    </row>
    <row r="194" spans="1:2" x14ac:dyDescent="0.3">
      <c r="A194" s="26">
        <v>13034</v>
      </c>
      <c r="B194" s="27" t="s">
        <v>261</v>
      </c>
    </row>
    <row r="195" spans="1:2" x14ac:dyDescent="0.3">
      <c r="A195" s="26">
        <v>13059</v>
      </c>
      <c r="B195" s="27" t="s">
        <v>262</v>
      </c>
    </row>
    <row r="196" spans="1:2" x14ac:dyDescent="0.3">
      <c r="A196" s="26">
        <v>13082</v>
      </c>
      <c r="B196" s="27" t="s">
        <v>263</v>
      </c>
    </row>
    <row r="197" spans="1:2" x14ac:dyDescent="0.3">
      <c r="A197" s="26">
        <v>13132</v>
      </c>
      <c r="B197" s="27" t="s">
        <v>264</v>
      </c>
    </row>
    <row r="198" spans="1:2" x14ac:dyDescent="0.3">
      <c r="A198" s="26">
        <v>13146</v>
      </c>
      <c r="B198" s="27" t="s">
        <v>265</v>
      </c>
    </row>
    <row r="199" spans="1:2" x14ac:dyDescent="0.3">
      <c r="A199" s="26">
        <v>13147</v>
      </c>
      <c r="B199" s="27" t="s">
        <v>266</v>
      </c>
    </row>
    <row r="200" spans="1:2" x14ac:dyDescent="0.3">
      <c r="A200" s="26">
        <v>13148</v>
      </c>
      <c r="B200" s="27" t="s">
        <v>267</v>
      </c>
    </row>
    <row r="201" spans="1:2" x14ac:dyDescent="0.3">
      <c r="A201" s="26">
        <v>13170</v>
      </c>
      <c r="B201" s="27" t="s">
        <v>268</v>
      </c>
    </row>
    <row r="202" spans="1:2" x14ac:dyDescent="0.3">
      <c r="A202" s="26">
        <v>13173</v>
      </c>
      <c r="B202" s="27" t="s">
        <v>269</v>
      </c>
    </row>
    <row r="203" spans="1:2" x14ac:dyDescent="0.3">
      <c r="A203" s="26">
        <v>13175</v>
      </c>
      <c r="B203" s="27" t="s">
        <v>270</v>
      </c>
    </row>
    <row r="204" spans="1:2" x14ac:dyDescent="0.3">
      <c r="A204" s="26">
        <v>13195</v>
      </c>
      <c r="B204" s="27" t="s">
        <v>271</v>
      </c>
    </row>
    <row r="205" spans="1:2" x14ac:dyDescent="0.3">
      <c r="A205" s="26">
        <v>13198</v>
      </c>
      <c r="B205" s="27" t="s">
        <v>272</v>
      </c>
    </row>
    <row r="206" spans="1:2" x14ac:dyDescent="0.3">
      <c r="A206" s="26">
        <v>13199</v>
      </c>
      <c r="B206" s="27" t="s">
        <v>273</v>
      </c>
    </row>
    <row r="207" spans="1:2" x14ac:dyDescent="0.3">
      <c r="A207" s="26">
        <v>13200</v>
      </c>
      <c r="B207" s="27" t="s">
        <v>274</v>
      </c>
    </row>
    <row r="208" spans="1:2" x14ac:dyDescent="0.3">
      <c r="A208" s="26">
        <v>13201</v>
      </c>
      <c r="B208" s="27" t="s">
        <v>275</v>
      </c>
    </row>
    <row r="209" spans="1:2" x14ac:dyDescent="0.3">
      <c r="A209" s="26">
        <v>13226</v>
      </c>
      <c r="B209" s="27" t="s">
        <v>276</v>
      </c>
    </row>
    <row r="210" spans="1:2" x14ac:dyDescent="0.3">
      <c r="A210" s="26">
        <v>13232</v>
      </c>
      <c r="B210" s="27" t="s">
        <v>277</v>
      </c>
    </row>
    <row r="211" spans="1:2" x14ac:dyDescent="0.3">
      <c r="A211" s="26">
        <v>13233</v>
      </c>
      <c r="B211" s="27" t="s">
        <v>278</v>
      </c>
    </row>
    <row r="212" spans="1:2" x14ac:dyDescent="0.3">
      <c r="A212" s="26">
        <v>13249</v>
      </c>
      <c r="B212" s="27" t="s">
        <v>279</v>
      </c>
    </row>
    <row r="213" spans="1:2" x14ac:dyDescent="0.3">
      <c r="A213" s="26">
        <v>13253</v>
      </c>
      <c r="B213" s="27" t="s">
        <v>280</v>
      </c>
    </row>
    <row r="214" spans="1:2" x14ac:dyDescent="0.3">
      <c r="A214" s="26">
        <v>13254</v>
      </c>
      <c r="B214" s="27" t="s">
        <v>281</v>
      </c>
    </row>
    <row r="215" spans="1:2" x14ac:dyDescent="0.3">
      <c r="A215" s="26">
        <v>13255</v>
      </c>
      <c r="B215" s="27" t="s">
        <v>282</v>
      </c>
    </row>
    <row r="216" spans="1:2" x14ac:dyDescent="0.3">
      <c r="A216" s="26">
        <v>13864</v>
      </c>
      <c r="B216" s="27" t="s">
        <v>283</v>
      </c>
    </row>
    <row r="217" spans="1:2" x14ac:dyDescent="0.3">
      <c r="A217" s="26">
        <v>13892</v>
      </c>
      <c r="B217" s="27" t="s">
        <v>284</v>
      </c>
    </row>
    <row r="218" spans="1:2" x14ac:dyDescent="0.3">
      <c r="A218" s="26">
        <v>13962</v>
      </c>
      <c r="B218" s="27" t="s">
        <v>285</v>
      </c>
    </row>
    <row r="219" spans="1:2" x14ac:dyDescent="0.3">
      <c r="A219" s="26">
        <v>13967</v>
      </c>
      <c r="B219" s="27" t="s">
        <v>286</v>
      </c>
    </row>
    <row r="220" spans="1:2" x14ac:dyDescent="0.3">
      <c r="A220" s="26">
        <v>13994</v>
      </c>
      <c r="B220" s="27" t="s">
        <v>287</v>
      </c>
    </row>
    <row r="221" spans="1:2" x14ac:dyDescent="0.3">
      <c r="A221" s="26">
        <v>13999</v>
      </c>
      <c r="B221" s="27" t="s">
        <v>288</v>
      </c>
    </row>
    <row r="222" spans="1:2" x14ac:dyDescent="0.3">
      <c r="A222" s="26">
        <v>14051</v>
      </c>
      <c r="B222" s="27" t="s">
        <v>289</v>
      </c>
    </row>
    <row r="223" spans="1:2" x14ac:dyDescent="0.3">
      <c r="A223" s="26">
        <v>14061</v>
      </c>
      <c r="B223" s="27" t="s">
        <v>290</v>
      </c>
    </row>
    <row r="224" spans="1:2" x14ac:dyDescent="0.3">
      <c r="A224" s="26">
        <v>14062</v>
      </c>
      <c r="B224" s="27" t="s">
        <v>291</v>
      </c>
    </row>
    <row r="225" spans="1:2" x14ac:dyDescent="0.3">
      <c r="A225" s="26">
        <v>14063</v>
      </c>
      <c r="B225" s="27" t="s">
        <v>292</v>
      </c>
    </row>
    <row r="226" spans="1:2" x14ac:dyDescent="0.3">
      <c r="A226" s="26">
        <v>14064</v>
      </c>
      <c r="B226" s="27" t="s">
        <v>293</v>
      </c>
    </row>
    <row r="227" spans="1:2" x14ac:dyDescent="0.3">
      <c r="A227" s="26">
        <v>14065</v>
      </c>
      <c r="B227" s="27" t="s">
        <v>294</v>
      </c>
    </row>
    <row r="228" spans="1:2" x14ac:dyDescent="0.3">
      <c r="A228" s="26">
        <v>14066</v>
      </c>
      <c r="B228" s="27" t="s">
        <v>295</v>
      </c>
    </row>
    <row r="229" spans="1:2" x14ac:dyDescent="0.3">
      <c r="A229" s="26">
        <v>14067</v>
      </c>
      <c r="B229" s="27" t="s">
        <v>296</v>
      </c>
    </row>
    <row r="230" spans="1:2" x14ac:dyDescent="0.3">
      <c r="A230" s="26">
        <v>14081</v>
      </c>
      <c r="B230" s="27" t="s">
        <v>297</v>
      </c>
    </row>
    <row r="231" spans="1:2" x14ac:dyDescent="0.3">
      <c r="A231" s="26">
        <v>14090</v>
      </c>
      <c r="B231" s="27" t="s">
        <v>298</v>
      </c>
    </row>
    <row r="232" spans="1:2" x14ac:dyDescent="0.3">
      <c r="A232" s="26">
        <v>14091</v>
      </c>
      <c r="B232" s="27" t="s">
        <v>299</v>
      </c>
    </row>
    <row r="233" spans="1:2" x14ac:dyDescent="0.3">
      <c r="A233" s="26">
        <v>14094</v>
      </c>
      <c r="B233" s="27" t="s">
        <v>300</v>
      </c>
    </row>
    <row r="234" spans="1:2" x14ac:dyDescent="0.3">
      <c r="A234" s="26">
        <v>14121</v>
      </c>
      <c r="B234" s="27" t="s">
        <v>301</v>
      </c>
    </row>
    <row r="235" spans="1:2" x14ac:dyDescent="0.3">
      <c r="A235" s="26">
        <v>14139</v>
      </c>
      <c r="B235" s="27" t="s">
        <v>302</v>
      </c>
    </row>
    <row r="236" spans="1:2" x14ac:dyDescent="0.3">
      <c r="A236" s="26">
        <v>14147</v>
      </c>
      <c r="B236" s="27" t="s">
        <v>303</v>
      </c>
    </row>
    <row r="237" spans="1:2" x14ac:dyDescent="0.3">
      <c r="A237" s="26">
        <v>14148</v>
      </c>
      <c r="B237" s="27" t="s">
        <v>304</v>
      </c>
    </row>
    <row r="238" spans="1:2" x14ac:dyDescent="0.3">
      <c r="A238" s="26">
        <v>14149</v>
      </c>
      <c r="B238" s="27" t="s">
        <v>305</v>
      </c>
    </row>
    <row r="239" spans="1:2" x14ac:dyDescent="0.3">
      <c r="A239" s="26">
        <v>14187</v>
      </c>
      <c r="B239" s="27" t="s">
        <v>306</v>
      </c>
    </row>
    <row r="240" spans="1:2" x14ac:dyDescent="0.3">
      <c r="A240" s="26">
        <v>14188</v>
      </c>
      <c r="B240" s="27" t="s">
        <v>307</v>
      </c>
    </row>
    <row r="241" spans="1:2" x14ac:dyDescent="0.3">
      <c r="A241" s="26">
        <v>14189</v>
      </c>
      <c r="B241" s="27" t="s">
        <v>308</v>
      </c>
    </row>
    <row r="242" spans="1:2" x14ac:dyDescent="0.3">
      <c r="A242" s="26">
        <v>14194</v>
      </c>
      <c r="B242" s="27" t="s">
        <v>309</v>
      </c>
    </row>
    <row r="243" spans="1:2" x14ac:dyDescent="0.3">
      <c r="A243" s="26">
        <v>14231</v>
      </c>
      <c r="B243" s="27" t="s">
        <v>478</v>
      </c>
    </row>
    <row r="244" spans="1:2" x14ac:dyDescent="0.3">
      <c r="A244" s="26">
        <v>14467</v>
      </c>
      <c r="B244" s="27" t="s">
        <v>310</v>
      </c>
    </row>
    <row r="245" spans="1:2" x14ac:dyDescent="0.3">
      <c r="A245" s="26">
        <v>14825</v>
      </c>
      <c r="B245" s="27" t="s">
        <v>311</v>
      </c>
    </row>
    <row r="246" spans="1:2" x14ac:dyDescent="0.3">
      <c r="A246" s="26">
        <v>14830</v>
      </c>
      <c r="B246" s="27" t="s">
        <v>312</v>
      </c>
    </row>
    <row r="247" spans="1:2" x14ac:dyDescent="0.3">
      <c r="A247" s="26">
        <v>14858</v>
      </c>
      <c r="B247" s="27" t="s">
        <v>313</v>
      </c>
    </row>
    <row r="248" spans="1:2" x14ac:dyDescent="0.3">
      <c r="A248" s="26">
        <v>14864</v>
      </c>
      <c r="B248" s="27" t="s">
        <v>314</v>
      </c>
    </row>
    <row r="249" spans="1:2" x14ac:dyDescent="0.3">
      <c r="A249" s="26">
        <v>14904</v>
      </c>
      <c r="B249" s="27" t="s">
        <v>315</v>
      </c>
    </row>
    <row r="250" spans="1:2" x14ac:dyDescent="0.3">
      <c r="A250" s="26">
        <v>14912</v>
      </c>
      <c r="B250" s="27" t="s">
        <v>316</v>
      </c>
    </row>
    <row r="251" spans="1:2" x14ac:dyDescent="0.3">
      <c r="A251" s="26">
        <v>14913</v>
      </c>
      <c r="B251" s="27" t="s">
        <v>317</v>
      </c>
    </row>
    <row r="252" spans="1:2" x14ac:dyDescent="0.3">
      <c r="A252" s="26">
        <v>14927</v>
      </c>
      <c r="B252" s="27" t="s">
        <v>318</v>
      </c>
    </row>
    <row r="253" spans="1:2" x14ac:dyDescent="0.3">
      <c r="A253" s="26">
        <v>14932</v>
      </c>
      <c r="B253" s="27" t="s">
        <v>319</v>
      </c>
    </row>
    <row r="254" spans="1:2" x14ac:dyDescent="0.3">
      <c r="A254" s="26">
        <v>15234</v>
      </c>
      <c r="B254" s="27" t="s">
        <v>320</v>
      </c>
    </row>
    <row r="255" spans="1:2" x14ac:dyDescent="0.3">
      <c r="A255" s="26">
        <v>15236</v>
      </c>
      <c r="B255" s="27" t="s">
        <v>321</v>
      </c>
    </row>
    <row r="256" spans="1:2" x14ac:dyDescent="0.3">
      <c r="A256" s="26">
        <v>15237</v>
      </c>
      <c r="B256" s="27" t="s">
        <v>322</v>
      </c>
    </row>
    <row r="257" spans="1:2" x14ac:dyDescent="0.3">
      <c r="A257" s="26">
        <v>15238</v>
      </c>
      <c r="B257" s="27" t="s">
        <v>323</v>
      </c>
    </row>
    <row r="258" spans="1:2" x14ac:dyDescent="0.3">
      <c r="A258" s="26">
        <v>15239</v>
      </c>
      <c r="B258" s="27" t="s">
        <v>324</v>
      </c>
    </row>
    <row r="259" spans="1:2" x14ac:dyDescent="0.3">
      <c r="A259" s="26">
        <v>15241</v>
      </c>
      <c r="B259" s="27" t="s">
        <v>325</v>
      </c>
    </row>
    <row r="260" spans="1:2" x14ac:dyDescent="0.3">
      <c r="A260" s="26">
        <v>15261</v>
      </c>
      <c r="B260" s="27" t="s">
        <v>326</v>
      </c>
    </row>
    <row r="261" spans="1:2" x14ac:dyDescent="0.3">
      <c r="A261" s="26">
        <v>15709</v>
      </c>
      <c r="B261" s="27" t="s">
        <v>439</v>
      </c>
    </row>
    <row r="262" spans="1:2" x14ac:dyDescent="0.3">
      <c r="A262" s="26">
        <v>132746</v>
      </c>
      <c r="B262" s="27" t="s">
        <v>327</v>
      </c>
    </row>
    <row r="263" spans="1:2" x14ac:dyDescent="0.3">
      <c r="A263" s="26">
        <v>132761</v>
      </c>
      <c r="B263" s="27" t="s">
        <v>328</v>
      </c>
    </row>
    <row r="264" spans="1:2" x14ac:dyDescent="0.3">
      <c r="A264" s="26">
        <v>132779</v>
      </c>
      <c r="B264" s="27" t="s">
        <v>329</v>
      </c>
    </row>
    <row r="265" spans="1:2" x14ac:dyDescent="0.3">
      <c r="A265" s="26">
        <v>132795</v>
      </c>
      <c r="B265" s="27" t="s">
        <v>330</v>
      </c>
    </row>
    <row r="266" spans="1:2" x14ac:dyDescent="0.3">
      <c r="A266" s="26">
        <v>132803</v>
      </c>
      <c r="B266" s="27" t="s">
        <v>331</v>
      </c>
    </row>
    <row r="267" spans="1:2" x14ac:dyDescent="0.3">
      <c r="A267" s="26">
        <v>132944</v>
      </c>
      <c r="B267" s="27" t="s">
        <v>332</v>
      </c>
    </row>
    <row r="268" spans="1:2" x14ac:dyDescent="0.3">
      <c r="A268" s="26">
        <v>132951</v>
      </c>
      <c r="B268" s="27" t="s">
        <v>333</v>
      </c>
    </row>
    <row r="269" spans="1:2" x14ac:dyDescent="0.3">
      <c r="A269" s="26">
        <v>132969</v>
      </c>
      <c r="B269" s="27" t="s">
        <v>334</v>
      </c>
    </row>
    <row r="270" spans="1:2" x14ac:dyDescent="0.3">
      <c r="A270" s="26">
        <v>132985</v>
      </c>
      <c r="B270" s="27" t="s">
        <v>335</v>
      </c>
    </row>
    <row r="271" spans="1:2" x14ac:dyDescent="0.3">
      <c r="A271" s="26">
        <v>132993</v>
      </c>
      <c r="B271" s="27" t="s">
        <v>336</v>
      </c>
    </row>
    <row r="272" spans="1:2" x14ac:dyDescent="0.3">
      <c r="A272" s="26">
        <v>133215</v>
      </c>
      <c r="B272" s="27" t="s">
        <v>337</v>
      </c>
    </row>
    <row r="273" spans="1:2" x14ac:dyDescent="0.3">
      <c r="A273" s="26">
        <v>133256</v>
      </c>
      <c r="B273" s="27" t="s">
        <v>338</v>
      </c>
    </row>
    <row r="274" spans="1:2" x14ac:dyDescent="0.3">
      <c r="A274" s="26">
        <v>133264</v>
      </c>
      <c r="B274" s="27" t="s">
        <v>339</v>
      </c>
    </row>
    <row r="275" spans="1:2" x14ac:dyDescent="0.3">
      <c r="A275" s="26">
        <v>133280</v>
      </c>
      <c r="B275" s="27" t="s">
        <v>340</v>
      </c>
    </row>
    <row r="276" spans="1:2" x14ac:dyDescent="0.3">
      <c r="A276" s="26">
        <v>133306</v>
      </c>
      <c r="B276" s="27" t="s">
        <v>341</v>
      </c>
    </row>
    <row r="277" spans="1:2" x14ac:dyDescent="0.3">
      <c r="A277" s="26">
        <v>133322</v>
      </c>
      <c r="B277" s="27" t="s">
        <v>342</v>
      </c>
    </row>
    <row r="278" spans="1:2" x14ac:dyDescent="0.3">
      <c r="A278" s="26">
        <v>133330</v>
      </c>
      <c r="B278" s="27" t="s">
        <v>343</v>
      </c>
    </row>
    <row r="279" spans="1:2" x14ac:dyDescent="0.3">
      <c r="A279" s="26">
        <v>133348</v>
      </c>
      <c r="B279" s="27" t="s">
        <v>344</v>
      </c>
    </row>
    <row r="280" spans="1:2" x14ac:dyDescent="0.3">
      <c r="A280" s="26">
        <v>133389</v>
      </c>
      <c r="B280" s="27" t="s">
        <v>345</v>
      </c>
    </row>
    <row r="281" spans="1:2" x14ac:dyDescent="0.3">
      <c r="A281" s="26">
        <v>133413</v>
      </c>
      <c r="B281" s="27" t="s">
        <v>346</v>
      </c>
    </row>
    <row r="282" spans="1:2" x14ac:dyDescent="0.3">
      <c r="A282" s="26">
        <v>133421</v>
      </c>
      <c r="B282" s="27" t="s">
        <v>347</v>
      </c>
    </row>
    <row r="283" spans="1:2" x14ac:dyDescent="0.3">
      <c r="A283" s="26">
        <v>133439</v>
      </c>
      <c r="B283" s="27" t="s">
        <v>348</v>
      </c>
    </row>
    <row r="284" spans="1:2" x14ac:dyDescent="0.3">
      <c r="A284" s="26">
        <v>133454</v>
      </c>
      <c r="B284" s="27" t="s">
        <v>349</v>
      </c>
    </row>
    <row r="285" spans="1:2" x14ac:dyDescent="0.3">
      <c r="A285" s="26">
        <v>133488</v>
      </c>
      <c r="B285" s="27" t="s">
        <v>350</v>
      </c>
    </row>
    <row r="286" spans="1:2" x14ac:dyDescent="0.3">
      <c r="A286" s="26">
        <v>133504</v>
      </c>
      <c r="B286" s="27" t="s">
        <v>351</v>
      </c>
    </row>
    <row r="287" spans="1:2" x14ac:dyDescent="0.3">
      <c r="A287" s="26">
        <v>133512</v>
      </c>
      <c r="B287" s="27" t="s">
        <v>352</v>
      </c>
    </row>
    <row r="288" spans="1:2" x14ac:dyDescent="0.3">
      <c r="A288" s="26">
        <v>133520</v>
      </c>
      <c r="B288" s="27" t="s">
        <v>353</v>
      </c>
    </row>
    <row r="289" spans="1:2" x14ac:dyDescent="0.3">
      <c r="A289" s="26">
        <v>133538</v>
      </c>
      <c r="B289" s="27" t="s">
        <v>354</v>
      </c>
    </row>
    <row r="290" spans="1:2" x14ac:dyDescent="0.3">
      <c r="A290" s="26">
        <v>133561</v>
      </c>
      <c r="B290" s="27" t="s">
        <v>355</v>
      </c>
    </row>
    <row r="291" spans="1:2" x14ac:dyDescent="0.3">
      <c r="A291" s="26">
        <v>133587</v>
      </c>
      <c r="B291" s="27" t="s">
        <v>356</v>
      </c>
    </row>
    <row r="292" spans="1:2" x14ac:dyDescent="0.3">
      <c r="A292" s="26">
        <v>133629</v>
      </c>
      <c r="B292" s="27" t="s">
        <v>357</v>
      </c>
    </row>
    <row r="293" spans="1:2" x14ac:dyDescent="0.3">
      <c r="A293" s="26">
        <v>133660</v>
      </c>
      <c r="B293" s="27" t="s">
        <v>358</v>
      </c>
    </row>
    <row r="294" spans="1:2" x14ac:dyDescent="0.3">
      <c r="A294" s="26">
        <v>133678</v>
      </c>
      <c r="B294" s="27" t="s">
        <v>359</v>
      </c>
    </row>
    <row r="295" spans="1:2" x14ac:dyDescent="0.3">
      <c r="A295" s="26">
        <v>133736</v>
      </c>
      <c r="B295" s="27" t="s">
        <v>360</v>
      </c>
    </row>
    <row r="296" spans="1:2" x14ac:dyDescent="0.3">
      <c r="A296" s="26">
        <v>133785</v>
      </c>
      <c r="B296" s="27" t="s">
        <v>361</v>
      </c>
    </row>
    <row r="297" spans="1:2" x14ac:dyDescent="0.3">
      <c r="A297" s="26">
        <v>133801</v>
      </c>
      <c r="B297" s="27" t="s">
        <v>362</v>
      </c>
    </row>
    <row r="298" spans="1:2" x14ac:dyDescent="0.3">
      <c r="A298" s="26">
        <v>133819</v>
      </c>
      <c r="B298" s="27" t="s">
        <v>363</v>
      </c>
    </row>
    <row r="299" spans="1:2" x14ac:dyDescent="0.3">
      <c r="A299" s="26">
        <v>133835</v>
      </c>
      <c r="B299" s="27" t="s">
        <v>364</v>
      </c>
    </row>
    <row r="300" spans="1:2" x14ac:dyDescent="0.3">
      <c r="A300" s="26">
        <v>133868</v>
      </c>
      <c r="B300" s="27" t="s">
        <v>365</v>
      </c>
    </row>
    <row r="301" spans="1:2" x14ac:dyDescent="0.3">
      <c r="A301" s="26">
        <v>133942</v>
      </c>
      <c r="B301" s="27" t="s">
        <v>366</v>
      </c>
    </row>
    <row r="302" spans="1:2" x14ac:dyDescent="0.3">
      <c r="A302" s="26">
        <v>133959</v>
      </c>
      <c r="B302" s="27" t="s">
        <v>367</v>
      </c>
    </row>
    <row r="303" spans="1:2" x14ac:dyDescent="0.3">
      <c r="A303" s="26">
        <v>134072</v>
      </c>
      <c r="B303" s="27" t="s">
        <v>368</v>
      </c>
    </row>
    <row r="304" spans="1:2" x14ac:dyDescent="0.3">
      <c r="A304" s="26">
        <v>134098</v>
      </c>
      <c r="B304" s="27" t="s">
        <v>369</v>
      </c>
    </row>
    <row r="305" spans="1:2" x14ac:dyDescent="0.3">
      <c r="A305" s="26">
        <v>134122</v>
      </c>
      <c r="B305" s="27" t="s">
        <v>370</v>
      </c>
    </row>
    <row r="306" spans="1:2" x14ac:dyDescent="0.3">
      <c r="A306" s="26">
        <v>134148</v>
      </c>
      <c r="B306" s="27" t="s">
        <v>371</v>
      </c>
    </row>
    <row r="307" spans="1:2" x14ac:dyDescent="0.3">
      <c r="A307" s="26">
        <v>134197</v>
      </c>
      <c r="B307" s="27" t="s">
        <v>372</v>
      </c>
    </row>
    <row r="308" spans="1:2" x14ac:dyDescent="0.3">
      <c r="A308" s="26">
        <v>134213</v>
      </c>
      <c r="B308" s="27" t="s">
        <v>373</v>
      </c>
    </row>
    <row r="309" spans="1:2" x14ac:dyDescent="0.3">
      <c r="A309" s="26">
        <v>134221</v>
      </c>
      <c r="B309" s="27" t="s">
        <v>374</v>
      </c>
    </row>
    <row r="310" spans="1:2" x14ac:dyDescent="0.3">
      <c r="A310" s="26">
        <v>134247</v>
      </c>
      <c r="B310" s="27" t="s">
        <v>375</v>
      </c>
    </row>
    <row r="311" spans="1:2" x14ac:dyDescent="0.3">
      <c r="A311" s="26">
        <v>142901</v>
      </c>
      <c r="B311" s="27" t="s">
        <v>376</v>
      </c>
    </row>
    <row r="312" spans="1:2" x14ac:dyDescent="0.3">
      <c r="A312" s="26">
        <v>142919</v>
      </c>
      <c r="B312" s="27" t="s">
        <v>377</v>
      </c>
    </row>
    <row r="313" spans="1:2" x14ac:dyDescent="0.3">
      <c r="A313" s="26">
        <v>142927</v>
      </c>
      <c r="B313" s="27" t="s">
        <v>378</v>
      </c>
    </row>
    <row r="314" spans="1:2" x14ac:dyDescent="0.3">
      <c r="A314" s="26">
        <v>142935</v>
      </c>
      <c r="B314" s="27" t="s">
        <v>379</v>
      </c>
    </row>
    <row r="315" spans="1:2" x14ac:dyDescent="0.3">
      <c r="A315" s="26">
        <v>142943</v>
      </c>
      <c r="B315" s="27" t="s">
        <v>380</v>
      </c>
    </row>
    <row r="316" spans="1:2" x14ac:dyDescent="0.3">
      <c r="A316" s="26">
        <v>142950</v>
      </c>
      <c r="B316" s="27" t="s">
        <v>381</v>
      </c>
    </row>
    <row r="317" spans="1:2" x14ac:dyDescent="0.3">
      <c r="A317" s="26">
        <v>142968</v>
      </c>
      <c r="B317" s="27" t="s">
        <v>382</v>
      </c>
    </row>
    <row r="318" spans="1:2" x14ac:dyDescent="0.3">
      <c r="A318" s="26">
        <v>143115</v>
      </c>
      <c r="B318" s="27" t="s">
        <v>383</v>
      </c>
    </row>
    <row r="319" spans="1:2" x14ac:dyDescent="0.3">
      <c r="A319" s="26">
        <v>143123</v>
      </c>
      <c r="B319" s="27" t="s">
        <v>384</v>
      </c>
    </row>
    <row r="320" spans="1:2" x14ac:dyDescent="0.3">
      <c r="A320" s="26">
        <v>143131</v>
      </c>
      <c r="B320" s="27" t="s">
        <v>385</v>
      </c>
    </row>
    <row r="321" spans="1:2" x14ac:dyDescent="0.3">
      <c r="A321" s="26">
        <v>143172</v>
      </c>
      <c r="B321" s="27" t="s">
        <v>386</v>
      </c>
    </row>
    <row r="322" spans="1:2" x14ac:dyDescent="0.3">
      <c r="A322" s="26">
        <v>143198</v>
      </c>
      <c r="B322" s="27" t="s">
        <v>387</v>
      </c>
    </row>
    <row r="323" spans="1:2" x14ac:dyDescent="0.3">
      <c r="A323" s="26">
        <v>143206</v>
      </c>
      <c r="B323" s="27" t="s">
        <v>388</v>
      </c>
    </row>
    <row r="324" spans="1:2" x14ac:dyDescent="0.3">
      <c r="A324" s="26">
        <v>143214</v>
      </c>
      <c r="B324" s="27" t="s">
        <v>389</v>
      </c>
    </row>
    <row r="325" spans="1:2" x14ac:dyDescent="0.3">
      <c r="A325" s="26">
        <v>143297</v>
      </c>
      <c r="B325" s="27" t="s">
        <v>390</v>
      </c>
    </row>
    <row r="326" spans="1:2" x14ac:dyDescent="0.3">
      <c r="A326" s="26">
        <v>143305</v>
      </c>
      <c r="B326" s="27" t="s">
        <v>391</v>
      </c>
    </row>
    <row r="327" spans="1:2" x14ac:dyDescent="0.3">
      <c r="A327" s="26">
        <v>143313</v>
      </c>
      <c r="B327" s="27" t="s">
        <v>392</v>
      </c>
    </row>
    <row r="328" spans="1:2" x14ac:dyDescent="0.3">
      <c r="A328" s="26">
        <v>143396</v>
      </c>
      <c r="B328" s="27" t="s">
        <v>393</v>
      </c>
    </row>
    <row r="329" spans="1:2" x14ac:dyDescent="0.3">
      <c r="A329" s="26">
        <v>143479</v>
      </c>
      <c r="B329" s="27" t="s">
        <v>394</v>
      </c>
    </row>
    <row r="330" spans="1:2" x14ac:dyDescent="0.3">
      <c r="A330" s="26">
        <v>143487</v>
      </c>
      <c r="B330" s="27" t="s">
        <v>395</v>
      </c>
    </row>
    <row r="331" spans="1:2" x14ac:dyDescent="0.3">
      <c r="A331" s="26">
        <v>143529</v>
      </c>
      <c r="B331" s="27" t="s">
        <v>396</v>
      </c>
    </row>
    <row r="332" spans="1:2" x14ac:dyDescent="0.3">
      <c r="A332" s="26">
        <v>143537</v>
      </c>
      <c r="B332" s="27" t="s">
        <v>397</v>
      </c>
    </row>
    <row r="333" spans="1:2" x14ac:dyDescent="0.3">
      <c r="A333" s="26">
        <v>143552</v>
      </c>
      <c r="B333" s="27" t="s">
        <v>398</v>
      </c>
    </row>
    <row r="334" spans="1:2" x14ac:dyDescent="0.3">
      <c r="A334" s="26">
        <v>143560</v>
      </c>
      <c r="B334" s="27" t="s">
        <v>399</v>
      </c>
    </row>
    <row r="335" spans="1:2" x14ac:dyDescent="0.3">
      <c r="A335" s="26">
        <v>143578</v>
      </c>
      <c r="B335" s="27" t="s">
        <v>400</v>
      </c>
    </row>
    <row r="336" spans="1:2" x14ac:dyDescent="0.3">
      <c r="A336" s="26">
        <v>143602</v>
      </c>
      <c r="B336" s="27" t="s">
        <v>401</v>
      </c>
    </row>
    <row r="337" spans="1:2" x14ac:dyDescent="0.3">
      <c r="A337" s="26">
        <v>143610</v>
      </c>
      <c r="B337" s="27" t="s">
        <v>402</v>
      </c>
    </row>
    <row r="338" spans="1:2" x14ac:dyDescent="0.3">
      <c r="A338" s="26">
        <v>143644</v>
      </c>
      <c r="B338" s="27" t="s">
        <v>403</v>
      </c>
    </row>
    <row r="339" spans="1:2" x14ac:dyDescent="0.3">
      <c r="A339" s="26">
        <v>147231</v>
      </c>
      <c r="B339" s="27" t="s">
        <v>404</v>
      </c>
    </row>
    <row r="340" spans="1:2" x14ac:dyDescent="0.3">
      <c r="A340" s="26">
        <v>148916</v>
      </c>
      <c r="B340" s="27" t="s">
        <v>405</v>
      </c>
    </row>
    <row r="341" spans="1:2" x14ac:dyDescent="0.3">
      <c r="A341" s="26">
        <v>148932</v>
      </c>
      <c r="B341" s="27" t="s">
        <v>406</v>
      </c>
    </row>
    <row r="342" spans="1:2" x14ac:dyDescent="0.3">
      <c r="A342" s="26">
        <v>148981</v>
      </c>
      <c r="B342" s="27" t="s">
        <v>407</v>
      </c>
    </row>
    <row r="343" spans="1:2" x14ac:dyDescent="0.3">
      <c r="A343" s="26">
        <v>148999</v>
      </c>
      <c r="B343" s="27" t="s">
        <v>408</v>
      </c>
    </row>
    <row r="344" spans="1:2" x14ac:dyDescent="0.3">
      <c r="A344" s="26">
        <v>149047</v>
      </c>
      <c r="B344" s="27" t="s">
        <v>409</v>
      </c>
    </row>
    <row r="345" spans="1:2" x14ac:dyDescent="0.3">
      <c r="A345" s="26">
        <v>149054</v>
      </c>
      <c r="B345" s="27" t="s">
        <v>410</v>
      </c>
    </row>
    <row r="346" spans="1:2" x14ac:dyDescent="0.3">
      <c r="A346" s="26">
        <v>149062</v>
      </c>
      <c r="B346" s="27" t="s">
        <v>411</v>
      </c>
    </row>
    <row r="347" spans="1:2" x14ac:dyDescent="0.3">
      <c r="A347" s="26">
        <v>149088</v>
      </c>
      <c r="B347" s="27" t="s">
        <v>412</v>
      </c>
    </row>
    <row r="348" spans="1:2" x14ac:dyDescent="0.3">
      <c r="A348" s="26">
        <v>149302</v>
      </c>
      <c r="B348" s="27" t="s">
        <v>413</v>
      </c>
    </row>
    <row r="349" spans="1:2" x14ac:dyDescent="0.3">
      <c r="A349" s="26">
        <v>149328</v>
      </c>
      <c r="B349" s="27" t="s">
        <v>414</v>
      </c>
    </row>
    <row r="350" spans="1:2" x14ac:dyDescent="0.3">
      <c r="A350" s="26">
        <v>149336</v>
      </c>
      <c r="B350" s="27" t="s">
        <v>415</v>
      </c>
    </row>
    <row r="351" spans="1:2" x14ac:dyDescent="0.3">
      <c r="A351" s="26">
        <v>149427</v>
      </c>
      <c r="B351" s="27" t="s">
        <v>416</v>
      </c>
    </row>
    <row r="352" spans="1:2" x14ac:dyDescent="0.3">
      <c r="A352" s="26">
        <v>151027</v>
      </c>
      <c r="B352" s="27" t="s">
        <v>417</v>
      </c>
    </row>
    <row r="353" spans="1:2" x14ac:dyDescent="0.3">
      <c r="A353" s="26">
        <v>151035</v>
      </c>
      <c r="B353" s="27" t="s">
        <v>418</v>
      </c>
    </row>
    <row r="354" spans="1:2" x14ac:dyDescent="0.3">
      <c r="A354" s="26">
        <v>151142</v>
      </c>
      <c r="B354" s="27" t="s">
        <v>419</v>
      </c>
    </row>
    <row r="355" spans="1:2" x14ac:dyDescent="0.3">
      <c r="A355" s="26">
        <v>151167</v>
      </c>
      <c r="B355" s="27" t="s">
        <v>420</v>
      </c>
    </row>
    <row r="356" spans="1:2" x14ac:dyDescent="0.3">
      <c r="A356" s="26">
        <v>151175</v>
      </c>
      <c r="B356" s="27" t="s">
        <v>421</v>
      </c>
    </row>
    <row r="357" spans="1:2" x14ac:dyDescent="0.3">
      <c r="A357" s="26">
        <v>151183</v>
      </c>
      <c r="B357" s="27" t="s">
        <v>422</v>
      </c>
    </row>
    <row r="358" spans="1:2" x14ac:dyDescent="0.3">
      <c r="A358" s="26">
        <v>151191</v>
      </c>
      <c r="B358" s="27" t="s">
        <v>423</v>
      </c>
    </row>
    <row r="359" spans="1:2" x14ac:dyDescent="0.3">
      <c r="A359" s="26">
        <v>151209</v>
      </c>
      <c r="B359" s="27" t="s">
        <v>424</v>
      </c>
    </row>
    <row r="360" spans="1:2" x14ac:dyDescent="0.3">
      <c r="A360" s="26">
        <v>151233</v>
      </c>
      <c r="B360" s="27" t="s">
        <v>425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FTE Detail</vt:lpstr>
      <vt:lpstr>CTE detail</vt:lpstr>
      <vt:lpstr>CTE analysis</vt:lpstr>
      <vt:lpstr>SFPR</vt:lpstr>
      <vt:lpstr>Other</vt:lpstr>
      <vt:lpstr>IRN</vt:lpstr>
      <vt:lpstr>SFPR!Print_Area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Pierson, John</dc:creator>
  <cp:lastModifiedBy>Windows User</cp:lastModifiedBy>
  <cp:lastPrinted>2016-05-09T00:55:25Z</cp:lastPrinted>
  <dcterms:created xsi:type="dcterms:W3CDTF">2016-03-02T01:14:18Z</dcterms:created>
  <dcterms:modified xsi:type="dcterms:W3CDTF">2017-05-13T22:22:55Z</dcterms:modified>
</cp:coreProperties>
</file>