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.pierson\Documents\State Funding\FTE detail\FY17\Directions and template\"/>
    </mc:Choice>
  </mc:AlternateContent>
  <bookViews>
    <workbookView xWindow="0" yWindow="0" windowWidth="23040" windowHeight="9960" activeTab="2"/>
  </bookViews>
  <sheets>
    <sheet name="FTE Detail" sheetId="8" r:id="rId1"/>
    <sheet name="CTE Detail" sheetId="17" r:id="rId2"/>
    <sheet name="CTE Analysis" sheetId="18" r:id="rId3"/>
    <sheet name="SFPR" sheetId="4" r:id="rId4"/>
    <sheet name="OE" sheetId="11" r:id="rId5"/>
    <sheet name="Other" sheetId="15" r:id="rId6"/>
    <sheet name="In Seat" sheetId="19" r:id="rId7"/>
    <sheet name="IRN" sheetId="10" r:id="rId8"/>
  </sheets>
  <definedNames>
    <definedName name="_xlnm._FilterDatabase" localSheetId="1" hidden="1">'CTE Detail'!$A$1:$T$4288</definedName>
    <definedName name="_xlnm._FilterDatabase" localSheetId="0" hidden="1">'FTE Detail'!$A$1:$AK$933</definedName>
    <definedName name="_xlnm._FilterDatabase" localSheetId="7" hidden="1">IRN!$A$1:$B$664</definedName>
    <definedName name="_xlnm.Print_Area" localSheetId="3">SFPR!$A$1:$W$45</definedName>
  </definedNames>
  <calcPr calcId="171027"/>
</workbook>
</file>

<file path=xl/calcChain.xml><?xml version="1.0" encoding="utf-8"?>
<calcChain xmlns="http://schemas.openxmlformats.org/spreadsheetml/2006/main">
  <c r="F19" i="4" l="1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W3" i="18"/>
  <c r="V3" i="18"/>
  <c r="U3" i="18"/>
  <c r="T3" i="18"/>
  <c r="S3" i="18"/>
  <c r="R3" i="18"/>
  <c r="Q3" i="18"/>
  <c r="P3" i="18"/>
  <c r="O3" i="18"/>
  <c r="N3" i="18"/>
  <c r="M3" i="18"/>
  <c r="L3" i="18"/>
  <c r="J3" i="18"/>
  <c r="H3" i="18"/>
  <c r="G3" i="18"/>
  <c r="F3" i="18"/>
  <c r="E3" i="18"/>
  <c r="D3" i="18"/>
  <c r="C3" i="18"/>
  <c r="B3" i="18"/>
  <c r="D9" i="19" l="1"/>
  <c r="D10" i="19"/>
  <c r="D11" i="19"/>
  <c r="D12" i="19"/>
  <c r="D13" i="19"/>
  <c r="D14" i="19"/>
  <c r="D15" i="19"/>
  <c r="D16" i="19"/>
  <c r="D17" i="19"/>
  <c r="D18" i="19"/>
  <c r="D19" i="19"/>
  <c r="D20" i="19"/>
  <c r="D21" i="19"/>
  <c r="D8" i="19"/>
  <c r="B7" i="19" l="1"/>
  <c r="K21" i="19" s="1"/>
  <c r="H21" i="19"/>
  <c r="L20" i="19"/>
  <c r="J20" i="19"/>
  <c r="I20" i="19"/>
  <c r="G20" i="19"/>
  <c r="K19" i="19"/>
  <c r="J19" i="19"/>
  <c r="I19" i="19"/>
  <c r="G19" i="19"/>
  <c r="K18" i="19"/>
  <c r="J18" i="19"/>
  <c r="I18" i="19"/>
  <c r="G18" i="19"/>
  <c r="L17" i="19"/>
  <c r="K17" i="19"/>
  <c r="J17" i="19"/>
  <c r="I17" i="19"/>
  <c r="H17" i="19"/>
  <c r="G17" i="19"/>
  <c r="L16" i="19"/>
  <c r="K16" i="19"/>
  <c r="J16" i="19"/>
  <c r="I16" i="19"/>
  <c r="H16" i="19"/>
  <c r="G16" i="19"/>
  <c r="L15" i="19"/>
  <c r="K15" i="19"/>
  <c r="J15" i="19"/>
  <c r="I15" i="19"/>
  <c r="H15" i="19"/>
  <c r="G15" i="19"/>
  <c r="L14" i="19"/>
  <c r="K14" i="19"/>
  <c r="J14" i="19"/>
  <c r="I14" i="19"/>
  <c r="H14" i="19"/>
  <c r="G14" i="19"/>
  <c r="L13" i="19"/>
  <c r="K13" i="19"/>
  <c r="J13" i="19"/>
  <c r="I13" i="19"/>
  <c r="H13" i="19"/>
  <c r="G13" i="19"/>
  <c r="L12" i="19"/>
  <c r="K12" i="19"/>
  <c r="J12" i="19"/>
  <c r="I12" i="19"/>
  <c r="H12" i="19"/>
  <c r="G12" i="19"/>
  <c r="L11" i="19"/>
  <c r="K11" i="19"/>
  <c r="J11" i="19"/>
  <c r="I11" i="19"/>
  <c r="H11" i="19"/>
  <c r="G11" i="19"/>
  <c r="L10" i="19"/>
  <c r="K10" i="19"/>
  <c r="J10" i="19"/>
  <c r="I10" i="19"/>
  <c r="H10" i="19"/>
  <c r="G10" i="19"/>
  <c r="L9" i="19"/>
  <c r="K9" i="19"/>
  <c r="J9" i="19"/>
  <c r="I9" i="19"/>
  <c r="H9" i="19"/>
  <c r="G9" i="19"/>
  <c r="L8" i="19"/>
  <c r="K8" i="19"/>
  <c r="J8" i="19"/>
  <c r="I8" i="19"/>
  <c r="H8" i="19"/>
  <c r="G8" i="19"/>
  <c r="I21" i="19" l="1"/>
  <c r="J21" i="19"/>
  <c r="H18" i="19"/>
  <c r="L18" i="19"/>
  <c r="H19" i="19"/>
  <c r="L19" i="19"/>
  <c r="H20" i="19"/>
  <c r="L21" i="19"/>
  <c r="K20" i="19"/>
  <c r="G21" i="19"/>
  <c r="M13" i="19"/>
  <c r="M10" i="19"/>
  <c r="M11" i="19"/>
  <c r="M14" i="19"/>
  <c r="F22" i="4"/>
  <c r="E22" i="4"/>
  <c r="D22" i="4"/>
  <c r="H22" i="19" l="1"/>
  <c r="M8" i="19"/>
  <c r="G22" i="19"/>
  <c r="K22" i="19"/>
  <c r="M18" i="19"/>
  <c r="M9" i="19"/>
  <c r="D22" i="19"/>
  <c r="M12" i="19"/>
  <c r="I22" i="19"/>
  <c r="J22" i="19"/>
  <c r="M20" i="19"/>
  <c r="M15" i="19"/>
  <c r="M19" i="19"/>
  <c r="L22" i="19"/>
  <c r="M16" i="19"/>
  <c r="M17" i="19"/>
  <c r="M21" i="19"/>
  <c r="I3" i="18"/>
  <c r="M22" i="19" l="1"/>
  <c r="AE37" i="18" l="1"/>
  <c r="AE28" i="18"/>
  <c r="AE17" i="18"/>
  <c r="N42" i="4"/>
  <c r="J57" i="4" l="1"/>
  <c r="I57" i="4"/>
  <c r="J56" i="4"/>
  <c r="I56" i="4"/>
  <c r="J55" i="4"/>
  <c r="I55" i="4"/>
  <c r="J54" i="4"/>
  <c r="I54" i="4"/>
  <c r="J53" i="4"/>
  <c r="I53" i="4"/>
  <c r="J52" i="4"/>
  <c r="I52" i="4"/>
  <c r="J51" i="4"/>
  <c r="I51" i="4"/>
  <c r="J50" i="4"/>
  <c r="I50" i="4"/>
  <c r="J49" i="4"/>
  <c r="I49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G41" i="4"/>
  <c r="G40" i="4"/>
  <c r="G39" i="4"/>
  <c r="G38" i="4"/>
  <c r="G37" i="4"/>
  <c r="G36" i="4"/>
  <c r="G35" i="4"/>
  <c r="G34" i="4"/>
  <c r="G33" i="4"/>
  <c r="G32" i="4"/>
  <c r="G31" i="4"/>
  <c r="H31" i="4"/>
  <c r="H32" i="4"/>
  <c r="H33" i="4"/>
  <c r="H34" i="4"/>
  <c r="H35" i="4"/>
  <c r="H36" i="4"/>
  <c r="H37" i="4"/>
  <c r="H38" i="4"/>
  <c r="H39" i="4"/>
  <c r="H40" i="4"/>
  <c r="H41" i="4"/>
  <c r="O43" i="4"/>
  <c r="H43" i="4" l="1"/>
  <c r="N34" i="4"/>
  <c r="N38" i="4"/>
  <c r="N32" i="4"/>
  <c r="N36" i="4"/>
  <c r="N40" i="4"/>
  <c r="G43" i="4"/>
  <c r="N31" i="4"/>
  <c r="N35" i="4"/>
  <c r="N39" i="4"/>
  <c r="N33" i="4"/>
  <c r="N37" i="4"/>
  <c r="N41" i="4"/>
  <c r="N43" i="4" l="1"/>
  <c r="P43" i="4" s="1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X165" i="18"/>
  <c r="H166" i="18"/>
  <c r="H167" i="18"/>
  <c r="H168" i="18"/>
  <c r="H169" i="18"/>
  <c r="H170" i="18"/>
  <c r="H171" i="18"/>
  <c r="H172" i="18"/>
  <c r="H173" i="18"/>
  <c r="H174" i="18"/>
  <c r="H175" i="18"/>
  <c r="X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X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2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Y3" i="18"/>
  <c r="X273" i="18" l="1"/>
  <c r="X269" i="18"/>
  <c r="X173" i="18"/>
  <c r="X541" i="18"/>
  <c r="X540" i="18"/>
  <c r="X539" i="18"/>
  <c r="X538" i="18"/>
  <c r="X537" i="18"/>
  <c r="X536" i="18"/>
  <c r="X535" i="18"/>
  <c r="X534" i="18"/>
  <c r="X533" i="18"/>
  <c r="X532" i="18"/>
  <c r="X531" i="18"/>
  <c r="X530" i="18"/>
  <c r="X529" i="18"/>
  <c r="X528" i="18"/>
  <c r="X527" i="18"/>
  <c r="X526" i="18"/>
  <c r="X525" i="18"/>
  <c r="X524" i="18"/>
  <c r="X523" i="18"/>
  <c r="X522" i="18"/>
  <c r="X521" i="18"/>
  <c r="X520" i="18"/>
  <c r="X519" i="18"/>
  <c r="X518" i="18"/>
  <c r="X517" i="18"/>
  <c r="X516" i="18"/>
  <c r="X515" i="18"/>
  <c r="X514" i="18"/>
  <c r="X513" i="18"/>
  <c r="X512" i="18"/>
  <c r="X511" i="18"/>
  <c r="X510" i="18"/>
  <c r="X509" i="18"/>
  <c r="X508" i="18"/>
  <c r="X507" i="18"/>
  <c r="X506" i="18"/>
  <c r="X505" i="18"/>
  <c r="X504" i="18"/>
  <c r="X503" i="18"/>
  <c r="X502" i="18"/>
  <c r="X501" i="18"/>
  <c r="X500" i="18"/>
  <c r="X499" i="18"/>
  <c r="X498" i="18"/>
  <c r="X497" i="18"/>
  <c r="X496" i="18"/>
  <c r="X495" i="18"/>
  <c r="X494" i="18"/>
  <c r="X493" i="18"/>
  <c r="X492" i="18"/>
  <c r="X491" i="18"/>
  <c r="X490" i="18"/>
  <c r="X489" i="18"/>
  <c r="X488" i="18"/>
  <c r="X487" i="18"/>
  <c r="X486" i="18"/>
  <c r="X485" i="18"/>
  <c r="X484" i="18"/>
  <c r="X483" i="18"/>
  <c r="X482" i="18"/>
  <c r="X481" i="18"/>
  <c r="X480" i="18"/>
  <c r="X479" i="18"/>
  <c r="X478" i="18"/>
  <c r="X477" i="18"/>
  <c r="X476" i="18"/>
  <c r="X475" i="18"/>
  <c r="X474" i="18"/>
  <c r="X473" i="18"/>
  <c r="X472" i="18"/>
  <c r="X471" i="18"/>
  <c r="X470" i="18"/>
  <c r="X469" i="18"/>
  <c r="X468" i="18"/>
  <c r="X467" i="18"/>
  <c r="X466" i="18"/>
  <c r="X465" i="18"/>
  <c r="X464" i="18"/>
  <c r="X463" i="18"/>
  <c r="X462" i="18"/>
  <c r="X461" i="18"/>
  <c r="X460" i="18"/>
  <c r="X459" i="18"/>
  <c r="X458" i="18"/>
  <c r="X457" i="18"/>
  <c r="X456" i="18"/>
  <c r="X455" i="18"/>
  <c r="X454" i="18"/>
  <c r="X453" i="18"/>
  <c r="X452" i="18"/>
  <c r="X451" i="18"/>
  <c r="X450" i="18"/>
  <c r="X449" i="18"/>
  <c r="X448" i="18"/>
  <c r="X447" i="18"/>
  <c r="X446" i="18"/>
  <c r="X445" i="18"/>
  <c r="X444" i="18"/>
  <c r="X443" i="18"/>
  <c r="X442" i="18"/>
  <c r="X441" i="18"/>
  <c r="X440" i="18"/>
  <c r="X439" i="18"/>
  <c r="X438" i="18"/>
  <c r="X437" i="18"/>
  <c r="X436" i="18"/>
  <c r="X435" i="18"/>
  <c r="X434" i="18"/>
  <c r="X433" i="18"/>
  <c r="X432" i="18"/>
  <c r="X431" i="18"/>
  <c r="X430" i="18"/>
  <c r="X429" i="18"/>
  <c r="X428" i="18"/>
  <c r="X427" i="18"/>
  <c r="X426" i="18"/>
  <c r="X425" i="18"/>
  <c r="X360" i="18"/>
  <c r="X359" i="18"/>
  <c r="X358" i="18"/>
  <c r="X357" i="18"/>
  <c r="X356" i="18"/>
  <c r="X355" i="18"/>
  <c r="X354" i="18"/>
  <c r="X353" i="18"/>
  <c r="X352" i="18"/>
  <c r="X351" i="18"/>
  <c r="X350" i="18"/>
  <c r="X349" i="18"/>
  <c r="X348" i="18"/>
  <c r="X347" i="18"/>
  <c r="X346" i="18"/>
  <c r="X345" i="18"/>
  <c r="X344" i="18"/>
  <c r="X343" i="18"/>
  <c r="X342" i="18"/>
  <c r="X341" i="18"/>
  <c r="X340" i="18"/>
  <c r="X339" i="18"/>
  <c r="X338" i="18"/>
  <c r="X337" i="18"/>
  <c r="X336" i="18"/>
  <c r="X335" i="18"/>
  <c r="X334" i="18"/>
  <c r="X272" i="18"/>
  <c r="X208" i="18"/>
  <c r="X267" i="18"/>
  <c r="X229" i="18"/>
  <c r="X228" i="18"/>
  <c r="X227" i="18"/>
  <c r="X226" i="18"/>
  <c r="X225" i="18"/>
  <c r="X224" i="18"/>
  <c r="X223" i="18"/>
  <c r="X222" i="18"/>
  <c r="X221" i="18"/>
  <c r="X220" i="18"/>
  <c r="X219" i="18"/>
  <c r="X218" i="18"/>
  <c r="X217" i="18"/>
  <c r="X216" i="18"/>
  <c r="X215" i="18"/>
  <c r="X214" i="18"/>
  <c r="X213" i="18"/>
  <c r="X212" i="18"/>
  <c r="X211" i="18"/>
  <c r="X210" i="18"/>
  <c r="X209" i="18"/>
  <c r="X205" i="18"/>
  <c r="X206" i="18"/>
  <c r="X333" i="18"/>
  <c r="X332" i="18"/>
  <c r="X331" i="18"/>
  <c r="X330" i="18"/>
  <c r="X329" i="18"/>
  <c r="X328" i="18"/>
  <c r="X327" i="18"/>
  <c r="X326" i="18"/>
  <c r="X325" i="18"/>
  <c r="X324" i="18"/>
  <c r="X323" i="18"/>
  <c r="X322" i="18"/>
  <c r="X321" i="18"/>
  <c r="X320" i="18"/>
  <c r="X319" i="18"/>
  <c r="X318" i="18"/>
  <c r="X317" i="18"/>
  <c r="X316" i="18"/>
  <c r="X315" i="18"/>
  <c r="X314" i="18"/>
  <c r="X313" i="18"/>
  <c r="X312" i="18"/>
  <c r="X311" i="18"/>
  <c r="X310" i="18"/>
  <c r="X309" i="18"/>
  <c r="X308" i="18"/>
  <c r="X307" i="18"/>
  <c r="X306" i="18"/>
  <c r="X305" i="18"/>
  <c r="X304" i="18"/>
  <c r="X303" i="18"/>
  <c r="X302" i="18"/>
  <c r="X301" i="18"/>
  <c r="X300" i="18"/>
  <c r="X299" i="18"/>
  <c r="X298" i="18"/>
  <c r="X297" i="18"/>
  <c r="X296" i="18"/>
  <c r="X295" i="18"/>
  <c r="X294" i="18"/>
  <c r="X293" i="18"/>
  <c r="X292" i="18"/>
  <c r="X291" i="18"/>
  <c r="X290" i="18"/>
  <c r="X289" i="18"/>
  <c r="X288" i="18"/>
  <c r="X287" i="18"/>
  <c r="X286" i="18"/>
  <c r="X285" i="18"/>
  <c r="X284" i="18"/>
  <c r="X283" i="18"/>
  <c r="X282" i="18"/>
  <c r="X281" i="18"/>
  <c r="X280" i="18"/>
  <c r="X279" i="18"/>
  <c r="X278" i="18"/>
  <c r="X277" i="18"/>
  <c r="X276" i="18"/>
  <c r="X275" i="18"/>
  <c r="X274" i="18"/>
  <c r="X270" i="18"/>
  <c r="X207" i="18"/>
  <c r="X204" i="18"/>
  <c r="X203" i="18"/>
  <c r="X202" i="18"/>
  <c r="X201" i="18"/>
  <c r="X200" i="18"/>
  <c r="X199" i="18"/>
  <c r="X198" i="18"/>
  <c r="X197" i="18"/>
  <c r="X196" i="18"/>
  <c r="X195" i="18"/>
  <c r="X194" i="18"/>
  <c r="X193" i="18"/>
  <c r="X192" i="18"/>
  <c r="X191" i="18"/>
  <c r="X190" i="18"/>
  <c r="X189" i="18"/>
  <c r="X188" i="18"/>
  <c r="X187" i="18"/>
  <c r="X186" i="18"/>
  <c r="X185" i="18"/>
  <c r="X184" i="18"/>
  <c r="X183" i="18"/>
  <c r="X182" i="18"/>
  <c r="X181" i="18"/>
  <c r="X180" i="18"/>
  <c r="X179" i="18"/>
  <c r="X178" i="18"/>
  <c r="X176" i="18"/>
  <c r="X169" i="18"/>
  <c r="X116" i="18"/>
  <c r="X112" i="18"/>
  <c r="X108" i="18"/>
  <c r="X104" i="18"/>
  <c r="X100" i="18"/>
  <c r="X177" i="18"/>
  <c r="X171" i="18"/>
  <c r="X167" i="18"/>
  <c r="X174" i="18"/>
  <c r="X163" i="18"/>
  <c r="X114" i="18"/>
  <c r="X106" i="18"/>
  <c r="X98" i="18"/>
  <c r="X50" i="18"/>
  <c r="X49" i="18"/>
  <c r="X42" i="18"/>
  <c r="X41" i="18"/>
  <c r="X34" i="18"/>
  <c r="X33" i="18"/>
  <c r="X26" i="18"/>
  <c r="X25" i="18"/>
  <c r="X18" i="18"/>
  <c r="X17" i="18"/>
  <c r="X10" i="18"/>
  <c r="X9" i="18"/>
  <c r="X94" i="18"/>
  <c r="X92" i="18"/>
  <c r="X90" i="18"/>
  <c r="X88" i="18"/>
  <c r="X87" i="18"/>
  <c r="X86" i="18"/>
  <c r="X85" i="18"/>
  <c r="X84" i="18"/>
  <c r="X83" i="18"/>
  <c r="X82" i="18"/>
  <c r="X81" i="18"/>
  <c r="X80" i="18"/>
  <c r="X79" i="18"/>
  <c r="X78" i="18"/>
  <c r="X77" i="18"/>
  <c r="X76" i="18"/>
  <c r="X75" i="18"/>
  <c r="X74" i="18"/>
  <c r="X73" i="18"/>
  <c r="X72" i="18"/>
  <c r="X71" i="18"/>
  <c r="X70" i="18"/>
  <c r="X69" i="18"/>
  <c r="X68" i="18"/>
  <c r="X67" i="18"/>
  <c r="X66" i="18"/>
  <c r="X65" i="18"/>
  <c r="X64" i="18"/>
  <c r="X63" i="18"/>
  <c r="X62" i="18"/>
  <c r="X61" i="18"/>
  <c r="X60" i="18"/>
  <c r="X59" i="18"/>
  <c r="X58" i="18"/>
  <c r="X57" i="18"/>
  <c r="X56" i="18"/>
  <c r="X55" i="18"/>
  <c r="X54" i="18"/>
  <c r="X53" i="18"/>
  <c r="X52" i="18"/>
  <c r="X51" i="18"/>
  <c r="X44" i="18"/>
  <c r="X43" i="18"/>
  <c r="X36" i="18"/>
  <c r="X35" i="18"/>
  <c r="X28" i="18"/>
  <c r="X27" i="18"/>
  <c r="X20" i="18"/>
  <c r="X19" i="18"/>
  <c r="X12" i="18"/>
  <c r="X11" i="18"/>
  <c r="X4" i="18"/>
  <c r="X46" i="18"/>
  <c r="X45" i="18"/>
  <c r="X38" i="18"/>
  <c r="X37" i="18"/>
  <c r="X30" i="18"/>
  <c r="X29" i="18"/>
  <c r="X22" i="18"/>
  <c r="X21" i="18"/>
  <c r="X14" i="18"/>
  <c r="X13" i="18"/>
  <c r="X6" i="18"/>
  <c r="X5" i="18"/>
  <c r="X48" i="18"/>
  <c r="X47" i="18"/>
  <c r="X40" i="18"/>
  <c r="X39" i="18"/>
  <c r="X32" i="18"/>
  <c r="X31" i="18"/>
  <c r="X24" i="18"/>
  <c r="X23" i="18"/>
  <c r="X16" i="18"/>
  <c r="X15" i="18"/>
  <c r="X8" i="18"/>
  <c r="X7" i="18"/>
  <c r="X422" i="18"/>
  <c r="X418" i="18"/>
  <c r="X414" i="18"/>
  <c r="X410" i="18"/>
  <c r="X406" i="18"/>
  <c r="X402" i="18"/>
  <c r="X398" i="18"/>
  <c r="X394" i="18"/>
  <c r="X390" i="18"/>
  <c r="X386" i="18"/>
  <c r="X382" i="18"/>
  <c r="X378" i="18"/>
  <c r="X374" i="18"/>
  <c r="X370" i="18"/>
  <c r="X366" i="18"/>
  <c r="X362" i="18"/>
  <c r="X361" i="18"/>
  <c r="X421" i="18"/>
  <c r="X417" i="18"/>
  <c r="X413" i="18"/>
  <c r="X409" i="18"/>
  <c r="X405" i="18"/>
  <c r="X401" i="18"/>
  <c r="X397" i="18"/>
  <c r="X393" i="18"/>
  <c r="X389" i="18"/>
  <c r="X385" i="18"/>
  <c r="X381" i="18"/>
  <c r="X377" i="18"/>
  <c r="X373" i="18"/>
  <c r="X369" i="18"/>
  <c r="X365" i="18"/>
  <c r="X424" i="18"/>
  <c r="X420" i="18"/>
  <c r="X416" i="18"/>
  <c r="X412" i="18"/>
  <c r="X408" i="18"/>
  <c r="X404" i="18"/>
  <c r="X400" i="18"/>
  <c r="X396" i="18"/>
  <c r="X392" i="18"/>
  <c r="X388" i="18"/>
  <c r="X384" i="18"/>
  <c r="X380" i="18"/>
  <c r="X376" i="18"/>
  <c r="X372" i="18"/>
  <c r="X368" i="18"/>
  <c r="X364" i="18"/>
  <c r="X423" i="18"/>
  <c r="X419" i="18"/>
  <c r="X415" i="18"/>
  <c r="X411" i="18"/>
  <c r="X407" i="18"/>
  <c r="X403" i="18"/>
  <c r="X399" i="18"/>
  <c r="X395" i="18"/>
  <c r="X391" i="18"/>
  <c r="X387" i="18"/>
  <c r="X383" i="18"/>
  <c r="X379" i="18"/>
  <c r="X375" i="18"/>
  <c r="X371" i="18"/>
  <c r="X367" i="18"/>
  <c r="X363" i="18"/>
  <c r="X268" i="18"/>
  <c r="X265" i="18"/>
  <c r="X261" i="18"/>
  <c r="X257" i="18"/>
  <c r="X253" i="18"/>
  <c r="X249" i="18"/>
  <c r="X245" i="18"/>
  <c r="X241" i="18"/>
  <c r="X237" i="18"/>
  <c r="X233" i="18"/>
  <c r="X264" i="18"/>
  <c r="X260" i="18"/>
  <c r="X256" i="18"/>
  <c r="X252" i="18"/>
  <c r="X248" i="18"/>
  <c r="X244" i="18"/>
  <c r="X240" i="18"/>
  <c r="X236" i="18"/>
  <c r="X232" i="18"/>
  <c r="X263" i="18"/>
  <c r="X259" i="18"/>
  <c r="X255" i="18"/>
  <c r="X251" i="18"/>
  <c r="X247" i="18"/>
  <c r="X243" i="18"/>
  <c r="X239" i="18"/>
  <c r="X235" i="18"/>
  <c r="X231" i="18"/>
  <c r="X266" i="18"/>
  <c r="X262" i="18"/>
  <c r="X258" i="18"/>
  <c r="X254" i="18"/>
  <c r="X250" i="18"/>
  <c r="X246" i="18"/>
  <c r="X242" i="18"/>
  <c r="X238" i="18"/>
  <c r="X234" i="18"/>
  <c r="X230" i="18"/>
  <c r="X172" i="18"/>
  <c r="X164" i="18"/>
  <c r="X161" i="18"/>
  <c r="X157" i="18"/>
  <c r="X153" i="18"/>
  <c r="X149" i="18"/>
  <c r="X145" i="18"/>
  <c r="X141" i="18"/>
  <c r="X137" i="18"/>
  <c r="X133" i="18"/>
  <c r="X129" i="18"/>
  <c r="X125" i="18"/>
  <c r="X121" i="18"/>
  <c r="X117" i="18"/>
  <c r="X110" i="18"/>
  <c r="X109" i="18"/>
  <c r="X102" i="18"/>
  <c r="X101" i="18"/>
  <c r="X93" i="18"/>
  <c r="X166" i="18"/>
  <c r="X160" i="18"/>
  <c r="X156" i="18"/>
  <c r="X152" i="18"/>
  <c r="X148" i="18"/>
  <c r="X144" i="18"/>
  <c r="X140" i="18"/>
  <c r="X136" i="18"/>
  <c r="X132" i="18"/>
  <c r="X128" i="18"/>
  <c r="X124" i="18"/>
  <c r="X120" i="18"/>
  <c r="X115" i="18"/>
  <c r="X107" i="18"/>
  <c r="X99" i="18"/>
  <c r="X91" i="18"/>
  <c r="X168" i="18"/>
  <c r="X159" i="18"/>
  <c r="X155" i="18"/>
  <c r="X151" i="18"/>
  <c r="X147" i="18"/>
  <c r="X143" i="18"/>
  <c r="X139" i="18"/>
  <c r="X135" i="18"/>
  <c r="X131" i="18"/>
  <c r="X127" i="18"/>
  <c r="X123" i="18"/>
  <c r="X119" i="18"/>
  <c r="X113" i="18"/>
  <c r="X105" i="18"/>
  <c r="X97" i="18"/>
  <c r="X89" i="18"/>
  <c r="X170" i="18"/>
  <c r="X162" i="18"/>
  <c r="X158" i="18"/>
  <c r="X154" i="18"/>
  <c r="X150" i="18"/>
  <c r="X146" i="18"/>
  <c r="X142" i="18"/>
  <c r="X138" i="18"/>
  <c r="X134" i="18"/>
  <c r="X130" i="18"/>
  <c r="X126" i="18"/>
  <c r="X122" i="18"/>
  <c r="X118" i="18"/>
  <c r="X111" i="18"/>
  <c r="X103" i="18"/>
  <c r="X96" i="18"/>
  <c r="X95" i="18"/>
  <c r="AE7" i="18"/>
  <c r="AF7" i="18" s="1"/>
  <c r="AE6" i="18"/>
  <c r="AF6" i="18" s="1"/>
  <c r="AE5" i="18"/>
  <c r="AF5" i="18" s="1"/>
  <c r="AE4" i="18"/>
  <c r="AF4" i="18" s="1"/>
  <c r="AF3" i="18"/>
  <c r="AD35" i="18"/>
  <c r="AF35" i="18" l="1"/>
  <c r="X3" i="18"/>
  <c r="K3" i="18"/>
  <c r="AD12" i="18"/>
  <c r="AD14" i="18"/>
  <c r="AD16" i="18"/>
  <c r="AD23" i="18"/>
  <c r="AD25" i="18"/>
  <c r="AD27" i="18"/>
  <c r="AD32" i="18"/>
  <c r="AD34" i="18"/>
  <c r="AD36" i="18"/>
  <c r="AD13" i="18"/>
  <c r="AD15" i="18"/>
  <c r="AG35" i="18" s="1"/>
  <c r="AD24" i="18"/>
  <c r="AD26" i="18"/>
  <c r="AD33" i="18"/>
  <c r="O58" i="4"/>
  <c r="K54" i="4"/>
  <c r="N54" i="4" s="1"/>
  <c r="K55" i="4"/>
  <c r="N55" i="4" s="1"/>
  <c r="K56" i="4"/>
  <c r="N56" i="4" s="1"/>
  <c r="K57" i="4"/>
  <c r="N57" i="4" s="1"/>
  <c r="C50" i="4"/>
  <c r="C51" i="4"/>
  <c r="C52" i="4"/>
  <c r="C53" i="4"/>
  <c r="C54" i="4"/>
  <c r="C55" i="4"/>
  <c r="C56" i="4"/>
  <c r="C57" i="4"/>
  <c r="C49" i="4"/>
  <c r="C32" i="4"/>
  <c r="C33" i="4"/>
  <c r="C34" i="4"/>
  <c r="C35" i="4"/>
  <c r="C36" i="4"/>
  <c r="C37" i="4"/>
  <c r="C38" i="4"/>
  <c r="C39" i="4"/>
  <c r="C40" i="4"/>
  <c r="C41" i="4"/>
  <c r="C42" i="4"/>
  <c r="C31" i="4"/>
  <c r="AG24" i="18" l="1"/>
  <c r="AF24" i="18"/>
  <c r="AG23" i="18"/>
  <c r="AF23" i="18"/>
  <c r="AG32" i="18"/>
  <c r="AF32" i="18"/>
  <c r="AF33" i="18"/>
  <c r="AG33" i="18"/>
  <c r="AG13" i="18"/>
  <c r="AF13" i="18"/>
  <c r="AG27" i="18"/>
  <c r="AF27" i="18"/>
  <c r="AF14" i="18"/>
  <c r="AG14" i="18"/>
  <c r="AF34" i="18"/>
  <c r="AG34" i="18"/>
  <c r="AG15" i="18"/>
  <c r="AF15" i="18"/>
  <c r="AG16" i="18"/>
  <c r="AF16" i="18"/>
  <c r="AG26" i="18"/>
  <c r="AF26" i="18"/>
  <c r="AF36" i="18"/>
  <c r="AG36" i="18"/>
  <c r="AG25" i="18"/>
  <c r="AF25" i="18"/>
  <c r="AF12" i="18"/>
  <c r="AG12" i="18"/>
  <c r="AD44" i="18"/>
  <c r="AD37" i="18"/>
  <c r="AD45" i="18"/>
  <c r="AD42" i="18"/>
  <c r="AD43" i="18"/>
  <c r="AD17" i="18"/>
  <c r="AG18" i="18" s="1"/>
  <c r="AE47" i="18" s="1"/>
  <c r="AD41" i="18"/>
  <c r="AD28" i="18"/>
  <c r="P55" i="4"/>
  <c r="P57" i="4"/>
  <c r="P56" i="4"/>
  <c r="N19" i="4"/>
  <c r="P19" i="4" s="1"/>
  <c r="N18" i="4"/>
  <c r="P18" i="4" s="1"/>
  <c r="N16" i="4"/>
  <c r="P16" i="4" s="1"/>
  <c r="N17" i="4"/>
  <c r="P17" i="4" s="1"/>
  <c r="N15" i="4"/>
  <c r="P15" i="4" s="1"/>
  <c r="P36" i="4"/>
  <c r="P35" i="4"/>
  <c r="P34" i="4"/>
  <c r="AF37" i="18" l="1"/>
  <c r="AE42" i="18"/>
  <c r="AG37" i="18"/>
  <c r="AE43" i="18"/>
  <c r="AE44" i="18"/>
  <c r="AG17" i="18"/>
  <c r="AE41" i="18"/>
  <c r="AF28" i="18"/>
  <c r="AF17" i="18"/>
  <c r="AE45" i="18"/>
  <c r="AG28" i="18"/>
  <c r="AD46" i="18"/>
  <c r="AD48" i="18" s="1"/>
  <c r="AG19" i="18" l="1"/>
  <c r="AE46" i="18"/>
  <c r="AE48" i="18" s="1"/>
  <c r="F25" i="4"/>
  <c r="O30" i="4"/>
  <c r="K50" i="4"/>
  <c r="N50" i="4" s="1"/>
  <c r="K51" i="4"/>
  <c r="N51" i="4" s="1"/>
  <c r="K52" i="4"/>
  <c r="N52" i="4" s="1"/>
  <c r="K53" i="4"/>
  <c r="N53" i="4" s="1"/>
  <c r="K49" i="4"/>
  <c r="N49" i="4" s="1"/>
  <c r="P33" i="4" l="1"/>
  <c r="P39" i="4"/>
  <c r="P38" i="4"/>
  <c r="P37" i="4"/>
  <c r="O48" i="4" l="1"/>
  <c r="P54" i="4"/>
  <c r="P50" i="4"/>
  <c r="P51" i="4"/>
  <c r="P52" i="4"/>
  <c r="P53" i="4"/>
  <c r="C4" i="4" l="1"/>
  <c r="P49" i="4" l="1"/>
  <c r="P58" i="4" s="1"/>
  <c r="N58" i="4"/>
  <c r="E25" i="4"/>
  <c r="E23" i="4"/>
  <c r="E21" i="4"/>
  <c r="E13" i="4"/>
  <c r="E12" i="4"/>
  <c r="E11" i="4"/>
  <c r="E10" i="4"/>
  <c r="E9" i="4"/>
  <c r="E8" i="4"/>
  <c r="E6" i="4"/>
  <c r="F6" i="4" l="1"/>
  <c r="D6" i="4" l="1"/>
  <c r="F8" i="4"/>
  <c r="D8" i="4"/>
  <c r="D9" i="4"/>
  <c r="F9" i="4"/>
  <c r="D10" i="4"/>
  <c r="F10" i="4"/>
  <c r="D11" i="4"/>
  <c r="F11" i="4"/>
  <c r="D12" i="4"/>
  <c r="F12" i="4"/>
  <c r="F21" i="4" l="1"/>
  <c r="F23" i="4"/>
  <c r="F13" i="4"/>
  <c r="P32" i="4" l="1"/>
  <c r="P41" i="4"/>
  <c r="P40" i="4"/>
  <c r="P42" i="4"/>
  <c r="P31" i="4" l="1"/>
  <c r="D25" i="4"/>
  <c r="D23" i="4"/>
  <c r="D21" i="4"/>
  <c r="D13" i="4"/>
  <c r="N25" i="4" l="1"/>
  <c r="P25" i="4" s="1"/>
  <c r="N9" i="4"/>
  <c r="P9" i="4" s="1"/>
  <c r="N10" i="4"/>
  <c r="P10" i="4" s="1"/>
  <c r="N8" i="4"/>
  <c r="P8" i="4" s="1"/>
  <c r="N23" i="4"/>
  <c r="P23" i="4" s="1"/>
  <c r="N22" i="4"/>
  <c r="P22" i="4" s="1"/>
  <c r="N21" i="4"/>
  <c r="P21" i="4" s="1"/>
  <c r="N12" i="4"/>
  <c r="P12" i="4" s="1"/>
  <c r="N6" i="4"/>
  <c r="N11" i="4"/>
  <c r="P11" i="4" s="1"/>
  <c r="N13" i="4"/>
  <c r="P13" i="4" s="1"/>
  <c r="P6" i="4" l="1"/>
</calcChain>
</file>

<file path=xl/comments1.xml><?xml version="1.0" encoding="utf-8"?>
<comments xmlns="http://schemas.openxmlformats.org/spreadsheetml/2006/main">
  <authors>
    <author>Windows User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Regualr/Other District and Regular JVSD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JVSD via non-resident placement
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Regualr/Other District and Regular JVSD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JVSD via non-resident placement
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-JVSD via intermediate district-Non-Jointure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career-tech via an open enrollment district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Contract Career Tech-Community School to Resident District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the appropriate "SPECED CAT"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"L"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"S" or "Y"
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"S" or "Y"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"S" or "Y"
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LEP CODE "M"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when doing a filter for this use "FTE INCL CODE" "FULL" and "ECON DISADV FLAG" Y
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 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Open Enrolled-JVSD-Counted in Resident
</t>
        </r>
      </text>
    </comment>
  </commentList>
</comments>
</file>

<file path=xl/sharedStrings.xml><?xml version="1.0" encoding="utf-8"?>
<sst xmlns="http://schemas.openxmlformats.org/spreadsheetml/2006/main" count="918" uniqueCount="825">
  <si>
    <t>RGJV</t>
  </si>
  <si>
    <t>CTVC</t>
  </si>
  <si>
    <t>OPID</t>
  </si>
  <si>
    <t>SFPR</t>
  </si>
  <si>
    <t>Difference</t>
  </si>
  <si>
    <t>a -</t>
  </si>
  <si>
    <t xml:space="preserve">Base ADM Data           </t>
  </si>
  <si>
    <t>b -</t>
  </si>
  <si>
    <t>Special Education ADM Data</t>
  </si>
  <si>
    <t>b1 -</t>
  </si>
  <si>
    <t xml:space="preserve">Category 1 Special Education ADM: </t>
  </si>
  <si>
    <t>b2 -</t>
  </si>
  <si>
    <t xml:space="preserve">Category 2 Special Education ADM:   </t>
  </si>
  <si>
    <t>b3 -</t>
  </si>
  <si>
    <t xml:space="preserve">Category 3 Special Education ADM: </t>
  </si>
  <si>
    <t>b4 -</t>
  </si>
  <si>
    <t xml:space="preserve">Category 4 Special Education ADM:   </t>
  </si>
  <si>
    <t>b5 -</t>
  </si>
  <si>
    <t>Category 5 Special Education ADM:</t>
  </si>
  <si>
    <t>b6 -</t>
  </si>
  <si>
    <t>Category 6 Special Education ADM:</t>
  </si>
  <si>
    <t>c -</t>
  </si>
  <si>
    <t>Career Tech FTE</t>
  </si>
  <si>
    <t>c1 -</t>
  </si>
  <si>
    <t xml:space="preserve">Category 1 Career Tech FTE: </t>
  </si>
  <si>
    <t>c2 -</t>
  </si>
  <si>
    <t xml:space="preserve">Category 2 Career Tech FTE:   </t>
  </si>
  <si>
    <t>c3 -</t>
  </si>
  <si>
    <t xml:space="preserve">Category 3 Career Tech FTE: </t>
  </si>
  <si>
    <t>c4 -</t>
  </si>
  <si>
    <t xml:space="preserve">Category 4 Career Tech FTE:  </t>
  </si>
  <si>
    <t>c5 -</t>
  </si>
  <si>
    <t xml:space="preserve">Category 5 Career Tech FTE: </t>
  </si>
  <si>
    <t>d -</t>
  </si>
  <si>
    <t>Limited English Proficient ADM</t>
  </si>
  <si>
    <t>d1 -</t>
  </si>
  <si>
    <t xml:space="preserve">Category 1 LEP ADM:  </t>
  </si>
  <si>
    <t>d2 -</t>
  </si>
  <si>
    <t xml:space="preserve">Category 2 LEP ADM:   </t>
  </si>
  <si>
    <t>d3 -</t>
  </si>
  <si>
    <t xml:space="preserve">Category 3 LEP ADM:   </t>
  </si>
  <si>
    <t>e -</t>
  </si>
  <si>
    <t>Additional ADM Data</t>
  </si>
  <si>
    <t>e1 -</t>
  </si>
  <si>
    <t xml:space="preserve">Economic Disadvantaged ADM:  </t>
  </si>
  <si>
    <t>FTE Detail</t>
  </si>
  <si>
    <t>(A)</t>
  </si>
  <si>
    <t>(B)</t>
  </si>
  <si>
    <t>IRN</t>
  </si>
  <si>
    <t>Open Enrollment In</t>
  </si>
  <si>
    <t>`</t>
  </si>
  <si>
    <t>CTCR</t>
  </si>
  <si>
    <t>OJVR</t>
  </si>
  <si>
    <t>OJVD</t>
  </si>
  <si>
    <t>JVNR</t>
  </si>
  <si>
    <t>Total</t>
  </si>
  <si>
    <t>RPT IRN</t>
  </si>
  <si>
    <t>LEVEL 2 REC TYPE CODE</t>
  </si>
  <si>
    <t>FTE START DATE</t>
  </si>
  <si>
    <t>RESULT CODE</t>
  </si>
  <si>
    <t>FTE FUND PTTRN CODE</t>
  </si>
  <si>
    <t>LEGAL DIST OF RES IRN</t>
  </si>
  <si>
    <t>ORIG FTE</t>
  </si>
  <si>
    <t>ADJSTD FTE</t>
  </si>
  <si>
    <t>STATE EQUIV GRADE LEVEL CODE</t>
  </si>
  <si>
    <t>DISAB CNDTN CODE</t>
  </si>
  <si>
    <t>SPECED CAT CODE</t>
  </si>
  <si>
    <t>ECON DISADV FLAG</t>
  </si>
  <si>
    <t>LEP CODE</t>
  </si>
  <si>
    <t>FTE END DATE</t>
  </si>
  <si>
    <t>FTE INCL CODE</t>
  </si>
  <si>
    <t>LEA TYPE</t>
  </si>
  <si>
    <t>RPT DEST IRN</t>
  </si>
  <si>
    <t>SSID</t>
  </si>
  <si>
    <t>LEA IRN</t>
  </si>
  <si>
    <t>(A-B = C)</t>
  </si>
  <si>
    <t>SCHOOL DISTRICT</t>
  </si>
  <si>
    <t>AKRON CSD</t>
  </si>
  <si>
    <t>ALLIANCE CSD</t>
  </si>
  <si>
    <t>ASHLAND CSD</t>
  </si>
  <si>
    <t>ASHTABULA AREA CSD</t>
  </si>
  <si>
    <t>ATHENS CSD</t>
  </si>
  <si>
    <t>BARBERTON CSD</t>
  </si>
  <si>
    <t>BAY VILLAGE CSD</t>
  </si>
  <si>
    <t>BEACHWOOD CSD</t>
  </si>
  <si>
    <t>BEDFORD CSD</t>
  </si>
  <si>
    <t>BELLAIRE CSD</t>
  </si>
  <si>
    <t>BELLEFONTAINE CSD</t>
  </si>
  <si>
    <t>BELLEVUE CSD</t>
  </si>
  <si>
    <t>BELPRE CSD</t>
  </si>
  <si>
    <t>BEREA CSD</t>
  </si>
  <si>
    <t>BEXLEY CSD</t>
  </si>
  <si>
    <t>BOWLING GREEN CSD</t>
  </si>
  <si>
    <t>BRECKSVILLE-BROADVIEW HEIGHTS CSD</t>
  </si>
  <si>
    <t>BROOKLYN CSD</t>
  </si>
  <si>
    <t>BRUNSWICK CSD</t>
  </si>
  <si>
    <t>BRYAN CSD</t>
  </si>
  <si>
    <t>BUCYRUS CSD</t>
  </si>
  <si>
    <t>CAMBRIDGE CSD</t>
  </si>
  <si>
    <t>CAMPBELL CSD</t>
  </si>
  <si>
    <t>CANTON CSD</t>
  </si>
  <si>
    <t>CELINA CSD</t>
  </si>
  <si>
    <t>CENTERVILLE CSD</t>
  </si>
  <si>
    <t>CHILLICOTHE CSD</t>
  </si>
  <si>
    <t>CINCINNATI CSD</t>
  </si>
  <si>
    <t>CIRCLEVILLE CSD</t>
  </si>
  <si>
    <t>CLAYMONT CSD</t>
  </si>
  <si>
    <t>CLEVELAND MUNICIPAL S.D.</t>
  </si>
  <si>
    <t>CLEVELAND HTS-UNIVERSITY HTS CSD</t>
  </si>
  <si>
    <t>COLUMBUS CSD</t>
  </si>
  <si>
    <t>CONNEAUT AREA CSD</t>
  </si>
  <si>
    <t>COSHOCTON CSD</t>
  </si>
  <si>
    <t>CUYAHOGA FALLS CSD</t>
  </si>
  <si>
    <t>DAYTON CSD</t>
  </si>
  <si>
    <t>DEER PARK CSD</t>
  </si>
  <si>
    <t>DEFIANCE CSD</t>
  </si>
  <si>
    <t>DELAWARE CSD</t>
  </si>
  <si>
    <t>DELPHOS CSD</t>
  </si>
  <si>
    <t>DOVER CSD</t>
  </si>
  <si>
    <t>EAST CLEVELAND CSD</t>
  </si>
  <si>
    <t>EAST LIVERPOOL CSD</t>
  </si>
  <si>
    <t>EAST PALESTINE CSD</t>
  </si>
  <si>
    <t>EATON COMMUNITY SD</t>
  </si>
  <si>
    <t>ELYRIA CSD</t>
  </si>
  <si>
    <t>EUCLID CSD</t>
  </si>
  <si>
    <t>FAIRBORN CSD</t>
  </si>
  <si>
    <t>FAIRVIEW PARK CSD</t>
  </si>
  <si>
    <t>FINDLAY CSD</t>
  </si>
  <si>
    <t>FOSTORIA CSD</t>
  </si>
  <si>
    <t>FRANKLIN CSD</t>
  </si>
  <si>
    <t>FREMONT CSD</t>
  </si>
  <si>
    <t>GALION CSD</t>
  </si>
  <si>
    <t>GALLIPOLIS CSD</t>
  </si>
  <si>
    <t>GARFIELD HEIGHTS CSD</t>
  </si>
  <si>
    <t>GENEVA AREA CSD</t>
  </si>
  <si>
    <t>GIRARD CSD</t>
  </si>
  <si>
    <t>GRANDVIEW HEIGHTS CSD</t>
  </si>
  <si>
    <t>WINTON WOODS CSD</t>
  </si>
  <si>
    <t>GREENVILLE CSD</t>
  </si>
  <si>
    <t>HAMILTON CSD</t>
  </si>
  <si>
    <t>HEATH CSD</t>
  </si>
  <si>
    <t>HILLSBORO CSD</t>
  </si>
  <si>
    <t>HURON CSD</t>
  </si>
  <si>
    <t>IRONTON CSD</t>
  </si>
  <si>
    <t>JACKSON CSD</t>
  </si>
  <si>
    <t>KENT CSD</t>
  </si>
  <si>
    <t>KENTON CSD</t>
  </si>
  <si>
    <t>KETTERING CSD</t>
  </si>
  <si>
    <t>LAKEWOOD CSD</t>
  </si>
  <si>
    <t>LANCASTER CSD</t>
  </si>
  <si>
    <t>LEBANON CSD</t>
  </si>
  <si>
    <t>LIMA CSD</t>
  </si>
  <si>
    <t>LOCKLAND CSD</t>
  </si>
  <si>
    <t>LOGAN CSD</t>
  </si>
  <si>
    <t>LONDON CSD</t>
  </si>
  <si>
    <t>LORAIN CSD</t>
  </si>
  <si>
    <t>LOVELAND CSD</t>
  </si>
  <si>
    <t>MADERIA CSD</t>
  </si>
  <si>
    <t>MANSFIELD CSD</t>
  </si>
  <si>
    <t>MAPLE HEIGHTS CSD</t>
  </si>
  <si>
    <t>MARIEMONT CSD</t>
  </si>
  <si>
    <t>MARIETTA CSD</t>
  </si>
  <si>
    <t>MARION CSD</t>
  </si>
  <si>
    <t>MARTINS FERRY CSD</t>
  </si>
  <si>
    <t>MASSILLON CSD</t>
  </si>
  <si>
    <t>MAUMEE CSD</t>
  </si>
  <si>
    <t>MAYFIELD CSD</t>
  </si>
  <si>
    <t>MEDINA CSD</t>
  </si>
  <si>
    <t>MIAMISBURG CSD</t>
  </si>
  <si>
    <t>MIDDLETOWN CSD</t>
  </si>
  <si>
    <t>MOUNT HEALTHY CSD</t>
  </si>
  <si>
    <t>MOUNT VERNON CSD</t>
  </si>
  <si>
    <t>NAPOLEON CSD</t>
  </si>
  <si>
    <t>NELSONVILLE YORK CSD</t>
  </si>
  <si>
    <t>NEWARK CSD</t>
  </si>
  <si>
    <t>NEW BOSTON LSD</t>
  </si>
  <si>
    <t>NEW LEXINGTON CSD</t>
  </si>
  <si>
    <t>NEW PHILADELPHIA CSD</t>
  </si>
  <si>
    <t>NILES CSD</t>
  </si>
  <si>
    <t>NORTH CANTON CSD</t>
  </si>
  <si>
    <t>NORTH COLLEGE HILL CSD</t>
  </si>
  <si>
    <t>NORTH OLMSTED CSD</t>
  </si>
  <si>
    <t>NORTH RIDGEVILLE CSD</t>
  </si>
  <si>
    <t>NORTH ROYALTON CSD</t>
  </si>
  <si>
    <t>NORTON CSD</t>
  </si>
  <si>
    <t>NORWALK CSD</t>
  </si>
  <si>
    <t>NORWOOD CSD</t>
  </si>
  <si>
    <t>OAKWOOD CSD</t>
  </si>
  <si>
    <t>OBERLIN CSD</t>
  </si>
  <si>
    <t>OREGON CSD</t>
  </si>
  <si>
    <t>ORRVILLE CSD</t>
  </si>
  <si>
    <t>PAINESVILLE CSD</t>
  </si>
  <si>
    <t>PARMA CSD</t>
  </si>
  <si>
    <t>PIQUA CSD</t>
  </si>
  <si>
    <t>PORT CLINTON CSD</t>
  </si>
  <si>
    <t>PORTSMOUTH CSD</t>
  </si>
  <si>
    <t>PRINCETON CSD</t>
  </si>
  <si>
    <t>RAVENNA CSD</t>
  </si>
  <si>
    <t>READING CSD</t>
  </si>
  <si>
    <t>ROCKY RIVER CSD</t>
  </si>
  <si>
    <t>ST. BERNARD-ELMWOOD PLACE CSD</t>
  </si>
  <si>
    <t>ST. MARYS CSD</t>
  </si>
  <si>
    <t>SALEM CSD</t>
  </si>
  <si>
    <t>SANDUSKY CSD</t>
  </si>
  <si>
    <t>SHAKER HEIGHTS CSD</t>
  </si>
  <si>
    <t>SHEFFIELD-SHEFFIELD LAKE CSD</t>
  </si>
  <si>
    <t>SHELBY CSD</t>
  </si>
  <si>
    <t>SIDNEY CSD</t>
  </si>
  <si>
    <t>SOUTH EUCLID-LYNDHURST CSD</t>
  </si>
  <si>
    <t>SOUTH WESTERN CSD</t>
  </si>
  <si>
    <t>SPRINGFIELD CSD</t>
  </si>
  <si>
    <t>STEUBENVILLE CSD</t>
  </si>
  <si>
    <t>STOW MUNROE FALLS CSD</t>
  </si>
  <si>
    <t>STRONGSVILLE CSD</t>
  </si>
  <si>
    <t>STRUTHERS CSD</t>
  </si>
  <si>
    <t>SYCAMORE CSD</t>
  </si>
  <si>
    <t>SYLVANIA CSD</t>
  </si>
  <si>
    <t>TALLMADGE CSD</t>
  </si>
  <si>
    <t>TIFFIN CSD</t>
  </si>
  <si>
    <t>TOLEDO CSD</t>
  </si>
  <si>
    <t>TORONTO CSD</t>
  </si>
  <si>
    <t>TROY CSD</t>
  </si>
  <si>
    <t>UPPER ARLINGTON CSD</t>
  </si>
  <si>
    <t>URBANA CSD</t>
  </si>
  <si>
    <t>VANDALIA-BUTLER CSD</t>
  </si>
  <si>
    <t>VAN WERT CSD</t>
  </si>
  <si>
    <t>WADSWORTH CSD</t>
  </si>
  <si>
    <t>WAPAKONETA CSD</t>
  </si>
  <si>
    <t>WARREN CSD</t>
  </si>
  <si>
    <t>WARRENSVILLE HEIGHTS CSD</t>
  </si>
  <si>
    <t>WASHINGTON COURT HOUSE CSD</t>
  </si>
  <si>
    <t>WELLSTON CSD</t>
  </si>
  <si>
    <t>WELLSVILLE CSD</t>
  </si>
  <si>
    <t>WESTERVILLE CSD</t>
  </si>
  <si>
    <t>WEST CARROLLTON CSD</t>
  </si>
  <si>
    <t>WESTLAKE CSD</t>
  </si>
  <si>
    <t>WHITEHALL CSD</t>
  </si>
  <si>
    <t>WICKLIFFE CSD</t>
  </si>
  <si>
    <t>WILLARD CSD</t>
  </si>
  <si>
    <t>WILLOUGHBY-EASTLAKE CSD</t>
  </si>
  <si>
    <t>WILMINGTON CSD</t>
  </si>
  <si>
    <t>WOOSTER CSD</t>
  </si>
  <si>
    <t>WORTHINGTON CSD</t>
  </si>
  <si>
    <t>MANCHESTER LSD (ADAMS CO.)</t>
  </si>
  <si>
    <t>WYOMING CSD</t>
  </si>
  <si>
    <t>XENIA COMMUNITY CSD</t>
  </si>
  <si>
    <t>YOUNGSTOWN CSD</t>
  </si>
  <si>
    <t>ZANESVILLE CSD</t>
  </si>
  <si>
    <t>ADA EVSD</t>
  </si>
  <si>
    <t>AMHERST EVSD</t>
  </si>
  <si>
    <t>BARNESVILLE EVSD</t>
  </si>
  <si>
    <t>BLUFFTON EVSD</t>
  </si>
  <si>
    <t>BRADFORD EVSD</t>
  </si>
  <si>
    <t>BRIDGEPORT EVSD</t>
  </si>
  <si>
    <t>HARRISON-HILLS CSD</t>
  </si>
  <si>
    <t>CALDWELL EVSD</t>
  </si>
  <si>
    <t>CAREY EVSD</t>
  </si>
  <si>
    <t>CARROLLTON EVSD</t>
  </si>
  <si>
    <t>CHAGRIN FALLS EVSD</t>
  </si>
  <si>
    <t>CHESAPEAKE UNION EVSD</t>
  </si>
  <si>
    <t>CLYDE EVSD</t>
  </si>
  <si>
    <t>COLDWATER EVSD</t>
  </si>
  <si>
    <t>COLUMBIANA EVSD</t>
  </si>
  <si>
    <t>COVINGTON EVSD</t>
  </si>
  <si>
    <t>CRESTLINE EVSD</t>
  </si>
  <si>
    <t>CROOKSVILLE EVSD</t>
  </si>
  <si>
    <t>FAIRPORT HARBOR EVSD</t>
  </si>
  <si>
    <t>GEORGETOWN EVSD</t>
  </si>
  <si>
    <t>GIBSONBURG EVSD</t>
  </si>
  <si>
    <t>GRANVILLE EVSD</t>
  </si>
  <si>
    <t>GREENFIELD EVSD</t>
  </si>
  <si>
    <t>HICKSVILLE EVSD</t>
  </si>
  <si>
    <t>HUBBARD EVSD</t>
  </si>
  <si>
    <t>INDIAN HILL EVSD</t>
  </si>
  <si>
    <t>LEETONIA EVSD</t>
  </si>
  <si>
    <t>LISBON EVSD</t>
  </si>
  <si>
    <t>LOUDONVILLE-PERRYSVILLE EVSD</t>
  </si>
  <si>
    <t>MARYSVILLE EVSD</t>
  </si>
  <si>
    <t>MECHANICSBURG EVSD</t>
  </si>
  <si>
    <t>MENTOR EVSD</t>
  </si>
  <si>
    <t>MILFORD EVSD</t>
  </si>
  <si>
    <t>MILTON UNION EVSD</t>
  </si>
  <si>
    <t>MONTPELIER EVSD</t>
  </si>
  <si>
    <t>MOUNT GILEAD EVSD</t>
  </si>
  <si>
    <t>NEWCOMERSTOWN EVSD</t>
  </si>
  <si>
    <t>NEW RICHMOND EVSD</t>
  </si>
  <si>
    <t>NEWTON FALLS EVSD</t>
  </si>
  <si>
    <t>PAULDING EVSD</t>
  </si>
  <si>
    <t>PERRYSBURG EVSD</t>
  </si>
  <si>
    <t>RITTMAN EVSD</t>
  </si>
  <si>
    <t>ROSSFORD EVSD</t>
  </si>
  <si>
    <t>TIPP CITY EVSD</t>
  </si>
  <si>
    <t>UPPER SANDUSKY EVSD</t>
  </si>
  <si>
    <t>VERSAILLES EVSD</t>
  </si>
  <si>
    <t>WAUSEON EVSD</t>
  </si>
  <si>
    <t>WELLINGTON EVSD</t>
  </si>
  <si>
    <t>WINDHAM EVSD</t>
  </si>
  <si>
    <t>YELLOW SPRINGS EVSD</t>
  </si>
  <si>
    <t>ALLEN EAST LSD</t>
  </si>
  <si>
    <t>BATH LSD</t>
  </si>
  <si>
    <t>ELIDA LSD</t>
  </si>
  <si>
    <t>PERRY LSD (ALLEN CO.)</t>
  </si>
  <si>
    <t>SHAWNEE LSD</t>
  </si>
  <si>
    <t>SPENCERVILLE LSD</t>
  </si>
  <si>
    <t>HILLSDALE LSD</t>
  </si>
  <si>
    <t>MAPLETON LSD</t>
  </si>
  <si>
    <t>BUCKEYE LSD (ASHTABULA CO.)</t>
  </si>
  <si>
    <t>GRAND VALLEY LSD</t>
  </si>
  <si>
    <t>JEFFERSON AREA LSD</t>
  </si>
  <si>
    <t>PYMATUNING VALLEY LSD</t>
  </si>
  <si>
    <t>ALEXANDER LSD</t>
  </si>
  <si>
    <t>FEDERAL HOCKING LSD</t>
  </si>
  <si>
    <t>TRIMBLE LSD</t>
  </si>
  <si>
    <t>MINSTER LSD</t>
  </si>
  <si>
    <t>NEW BREMEN LSD</t>
  </si>
  <si>
    <t>NEW KNOXVILLE LSD</t>
  </si>
  <si>
    <t>WAYNESFIELD-GOSHEN LSD</t>
  </si>
  <si>
    <t>ST. CLAIRSVILLE-RICHLAND CSD</t>
  </si>
  <si>
    <t>SHADYSIDE LSD</t>
  </si>
  <si>
    <t>UNION LSD</t>
  </si>
  <si>
    <t>EASTERN LSD (BROWN CO.)</t>
  </si>
  <si>
    <t>FAYETTEVILLE-PERRY LSD</t>
  </si>
  <si>
    <t>WESTERN BROWN LSD</t>
  </si>
  <si>
    <t>RIPLEY-UNION-LEWIS LSD</t>
  </si>
  <si>
    <t>EDGEWOOD CSD</t>
  </si>
  <si>
    <t>FAIRFIELD CSD (BUTLER CO.)</t>
  </si>
  <si>
    <t>LAKOTA LSD (BUTLER CO.)</t>
  </si>
  <si>
    <t>MADISON LSD (BUTLER CO.)</t>
  </si>
  <si>
    <t>NEW MIAMI LSD</t>
  </si>
  <si>
    <t>ROSS LSD</t>
  </si>
  <si>
    <t>TALAWANDA CSD</t>
  </si>
  <si>
    <t>BROWN LSD</t>
  </si>
  <si>
    <t>GRAHAM LSD</t>
  </si>
  <si>
    <t>TRIAD LSD</t>
  </si>
  <si>
    <t>WEST LIBERTY SALEM LSD</t>
  </si>
  <si>
    <t>GREENON LSD (MAD RIVER GREEN)</t>
  </si>
  <si>
    <t>TECUMSEH LSD</t>
  </si>
  <si>
    <t>NORTHEASTERN LSD (CLARK CO.)</t>
  </si>
  <si>
    <t>NORTHWESTERN LSD (CLARK CO.)</t>
  </si>
  <si>
    <t>SOUTHEASTERN LSD</t>
  </si>
  <si>
    <t>CLARK-SHAWNEE LSD</t>
  </si>
  <si>
    <t>BATAVIA LSD</t>
  </si>
  <si>
    <t>BETHEL-TATE LSD</t>
  </si>
  <si>
    <t>CLERMONT-NORTHEASTERN LSD</t>
  </si>
  <si>
    <t>FELICITY-FRANKLIN LSD</t>
  </si>
  <si>
    <t>GOSHEN LSD</t>
  </si>
  <si>
    <t>WEST CLERMONT LSD</t>
  </si>
  <si>
    <t>WILLIAMSBURG LSD</t>
  </si>
  <si>
    <t>BLANCHESTER LSD</t>
  </si>
  <si>
    <t>CLINTON MASSIE LSD</t>
  </si>
  <si>
    <t>EAST CLINTON LSD</t>
  </si>
  <si>
    <t>BEAVER LSD</t>
  </si>
  <si>
    <t>CRESTVIEW LSD (COLUMBIANA CO.)</t>
  </si>
  <si>
    <t>SOUTHERN LSD (COLUMBIANA CO.)</t>
  </si>
  <si>
    <t>UNITED LSD</t>
  </si>
  <si>
    <t>RIDGEWOOD LSD</t>
  </si>
  <si>
    <t>RIVER VIEW LSD</t>
  </si>
  <si>
    <t>BUCKEYE CENTRAL LSD</t>
  </si>
  <si>
    <t>COLONEL CRAWFORD LSD</t>
  </si>
  <si>
    <t>WYNFORD LSD</t>
  </si>
  <si>
    <t>CUYAHOGA HEIGHTS LSD</t>
  </si>
  <si>
    <t>INDEPENDENCE LSD</t>
  </si>
  <si>
    <t>OLMSTED FALLS CSD</t>
  </si>
  <si>
    <t>ORANGE CSD</t>
  </si>
  <si>
    <t>RICHMOND HEIGHTS LSD</t>
  </si>
  <si>
    <t>SOLON CSD</t>
  </si>
  <si>
    <t>ANSONIA LSD</t>
  </si>
  <si>
    <t>ARCANUM-BUTLER LSD</t>
  </si>
  <si>
    <t>FRANKLIN-MONROE LSD</t>
  </si>
  <si>
    <t>MISSISSINAWA VALLEY LSD</t>
  </si>
  <si>
    <t>TRI-VILLAGE LSD</t>
  </si>
  <si>
    <t>AYERSVILLE LSD</t>
  </si>
  <si>
    <t>CENTRAL LSD</t>
  </si>
  <si>
    <t>NORTHEASTERN LSD (DEFIANCE CO.)</t>
  </si>
  <si>
    <t>BIG WALNUT LSD</t>
  </si>
  <si>
    <t>BUCKEYE VALLEY LSD</t>
  </si>
  <si>
    <t>OLENTANGY LSD</t>
  </si>
  <si>
    <t>BERLIN-MILAN LSD</t>
  </si>
  <si>
    <t>KELLEYS ISLAND LSD</t>
  </si>
  <si>
    <t>MARGARETTA LSD</t>
  </si>
  <si>
    <t>PERKINS LSD</t>
  </si>
  <si>
    <t>VERMILION LSD</t>
  </si>
  <si>
    <t>AMANDA-CLEARCREEK LSD</t>
  </si>
  <si>
    <t>BERNE-UNION LSD</t>
  </si>
  <si>
    <t>BLOOM-CARROLL LSD</t>
  </si>
  <si>
    <t>FAIRFIELD UNION LSD</t>
  </si>
  <si>
    <t>LIBERTY-UNION-THURSTON LSD</t>
  </si>
  <si>
    <t>PICKERINGTON LSD</t>
  </si>
  <si>
    <t>WALNUT TWP LSD</t>
  </si>
  <si>
    <t>MIAMI TRACE LSD</t>
  </si>
  <si>
    <t>CANAL WINCHESTER LSD</t>
  </si>
  <si>
    <t>HAMILTON LSD</t>
  </si>
  <si>
    <t>GAHANNA JEFFERSON CSD</t>
  </si>
  <si>
    <t>GROVEPORT-MADISON LSD</t>
  </si>
  <si>
    <t>NEW ALBANY-PLAIN LSD</t>
  </si>
  <si>
    <t>REYNOLDSBURG CSD</t>
  </si>
  <si>
    <t>HILLIARD CSD</t>
  </si>
  <si>
    <t>DUBLIN CSD</t>
  </si>
  <si>
    <t>ARCHBOLD AREA LSD</t>
  </si>
  <si>
    <t>EVERGREEN LSD</t>
  </si>
  <si>
    <t>GORHAM-FAYETTE LSD</t>
  </si>
  <si>
    <t>PETTISVILLE LSD</t>
  </si>
  <si>
    <t>PIKE-DELTA-YORK LSD</t>
  </si>
  <si>
    <t>SWANTON LSD</t>
  </si>
  <si>
    <t>BERKSHIRE LSD</t>
  </si>
  <si>
    <t>CARDINAL LSD</t>
  </si>
  <si>
    <t>CHARDON LSD</t>
  </si>
  <si>
    <t>KENSTON LSD</t>
  </si>
  <si>
    <t>LEDGEMONT LSD</t>
  </si>
  <si>
    <t>NEWBURY LSD</t>
  </si>
  <si>
    <t>WEST GEAUGA LSD</t>
  </si>
  <si>
    <t>BEAVERCREEK CSD</t>
  </si>
  <si>
    <t>CEDAR CLIFF LSD</t>
  </si>
  <si>
    <t>GREENEVIEW LSD</t>
  </si>
  <si>
    <t>BELLBROOK SUGARCREEK LSD</t>
  </si>
  <si>
    <t>ROLLING HILLS LSD</t>
  </si>
  <si>
    <t>FINNEYTOWN LSD</t>
  </si>
  <si>
    <t>FOREST HILLS LSD</t>
  </si>
  <si>
    <t>NORTHWEST LSD (HAMILTON CO.)</t>
  </si>
  <si>
    <t>OAK HILLS LSD</t>
  </si>
  <si>
    <t>SOUTHWEST LSD (HAMILTON CO.)</t>
  </si>
  <si>
    <t>THREE RIVERS LSD</t>
  </si>
  <si>
    <t>ARCADIA LSD</t>
  </si>
  <si>
    <t>ARLINGTON LSD</t>
  </si>
  <si>
    <t>CORY-RAWSON LSD</t>
  </si>
  <si>
    <t>LIBERTY BENTON LSD</t>
  </si>
  <si>
    <t>MC COMB LSD</t>
  </si>
  <si>
    <t>VAN BUREN LSD</t>
  </si>
  <si>
    <t>VANLUE LSD</t>
  </si>
  <si>
    <t>HARDIN-NORTHERN LSD</t>
  </si>
  <si>
    <t>RIDGEMONT LSD</t>
  </si>
  <si>
    <t>RIVERDALE LSD</t>
  </si>
  <si>
    <t>UPPER SCIOTO VALLEY LSD</t>
  </si>
  <si>
    <t>CONOTTON VALLEY LSD</t>
  </si>
  <si>
    <t>HOLGATE LSD</t>
  </si>
  <si>
    <t>LIBERTY CENTER LSD</t>
  </si>
  <si>
    <t>PATRICK HENRY LSD</t>
  </si>
  <si>
    <t>BRIGHT LSD</t>
  </si>
  <si>
    <t>FAIRFIELD LSD (HIGHLAND CO.)</t>
  </si>
  <si>
    <t>LYNCHBURG CLAY LSD</t>
  </si>
  <si>
    <t>EAST HOLMES LSD</t>
  </si>
  <si>
    <t>WEST HOLMES LSD</t>
  </si>
  <si>
    <t>MONROEVILLE LSD</t>
  </si>
  <si>
    <t>NEW LONDON LSD</t>
  </si>
  <si>
    <t>SOUTH CENTRAL LSD</t>
  </si>
  <si>
    <t>WESTERN RESERVE LSD (HURON CO.)</t>
  </si>
  <si>
    <t>OAK HILL UNION LSD</t>
  </si>
  <si>
    <t>BUCKEYE LSD (JEFFERSON CO.)</t>
  </si>
  <si>
    <t>EDISON LSD</t>
  </si>
  <si>
    <t>INDIAN CREEK LSD</t>
  </si>
  <si>
    <t>CENTERBURG LSD</t>
  </si>
  <si>
    <t>DANVILLE LSD</t>
  </si>
  <si>
    <t>EAST KNOX LSD</t>
  </si>
  <si>
    <t>FREDERICKTOWN LSD</t>
  </si>
  <si>
    <t>KIRTLAND LSD</t>
  </si>
  <si>
    <t>MADISON LSD (LAKE CO.)</t>
  </si>
  <si>
    <t>RIVERSIDE LSD</t>
  </si>
  <si>
    <t>PERRY LSD (LAKE CO.)</t>
  </si>
  <si>
    <t>DAWSON-BRYANT LSD</t>
  </si>
  <si>
    <t>FAIRLAND LSD</t>
  </si>
  <si>
    <t>ROCK HILL LSD</t>
  </si>
  <si>
    <t>SOUTH POINT LSD</t>
  </si>
  <si>
    <t>SYMMES VALLEY LSD</t>
  </si>
  <si>
    <t>JOHNSTOWN MONROE LSD</t>
  </si>
  <si>
    <t>LAKEWOOD LSD</t>
  </si>
  <si>
    <t>LICKING HEIGHTS LSD</t>
  </si>
  <si>
    <t>LICKING VALLEY LSD</t>
  </si>
  <si>
    <t>NORTH FORK LSD</t>
  </si>
  <si>
    <t>NORTHRIDGE LSD ( LICKING COUNTY )</t>
  </si>
  <si>
    <t>SOUTHWEST LICKING LSD</t>
  </si>
  <si>
    <t>BENJAMIN LOGAN LSD</t>
  </si>
  <si>
    <t>INDIAN LAKE LSD</t>
  </si>
  <si>
    <t>AVON LSD</t>
  </si>
  <si>
    <t>AVON LAKE CSD</t>
  </si>
  <si>
    <t>CLEARVIEW LSD</t>
  </si>
  <si>
    <t>COLUMBIA LSD</t>
  </si>
  <si>
    <t>FIRELANDS LSD</t>
  </si>
  <si>
    <t>KEYSTONE LSD</t>
  </si>
  <si>
    <t>MIDVIEW LSD</t>
  </si>
  <si>
    <t>ANTHONY WAYNE LSD</t>
  </si>
  <si>
    <t>OTTAWA HILLS LSD</t>
  </si>
  <si>
    <t>SPRINGFIELD LSD (LUCAS CO.)</t>
  </si>
  <si>
    <t>WASHINGTON LSD (LUCAS CO.)</t>
  </si>
  <si>
    <t>JEFFERSON LSD (MADISON CO.)</t>
  </si>
  <si>
    <t>JONATHAN ALDER LSD</t>
  </si>
  <si>
    <t>MADISON PLAINS LSD</t>
  </si>
  <si>
    <t>AUSTINTOWN LSD</t>
  </si>
  <si>
    <t>BOARDMAN LSD</t>
  </si>
  <si>
    <t>CANFIELD LSD</t>
  </si>
  <si>
    <t>JACKSON MILTON LSD</t>
  </si>
  <si>
    <t>LOWELLVILLE LSD</t>
  </si>
  <si>
    <t>POLAND LSD</t>
  </si>
  <si>
    <t>SEBRING LSD</t>
  </si>
  <si>
    <t>SOUTH RANGE LSD</t>
  </si>
  <si>
    <t>SPRINGFIELD LSD (MAHONING CO.)</t>
  </si>
  <si>
    <t>WEST BRANCH LSD</t>
  </si>
  <si>
    <t>WESTERN RESERVE LSD (MAHONING CO.)</t>
  </si>
  <si>
    <t>ELGIN LSD</t>
  </si>
  <si>
    <t>PLEASANT LSD</t>
  </si>
  <si>
    <t>RIDGEDALE LSD</t>
  </si>
  <si>
    <t>RIVER VALLEY LSD</t>
  </si>
  <si>
    <t>BLACK RIVER LSD</t>
  </si>
  <si>
    <t>BUCKEYE LSD (MEDINA CO.)</t>
  </si>
  <si>
    <t>CLOVERLEAF LSD</t>
  </si>
  <si>
    <t>HIGHLAND LSD (MEDINA CO.)</t>
  </si>
  <si>
    <t>EASTERN LSD (MEIGS CO.)</t>
  </si>
  <si>
    <t>MEIGS LSD</t>
  </si>
  <si>
    <t>SOUTHERN LSD (MEIGS CO.)</t>
  </si>
  <si>
    <t>MARION LSD</t>
  </si>
  <si>
    <t>PARKWAY LSD</t>
  </si>
  <si>
    <t>ST. HENRY-CONSOLIDATED LSD</t>
  </si>
  <si>
    <t>FT. RECOVERY LSD</t>
  </si>
  <si>
    <t>BETHEL LSD</t>
  </si>
  <si>
    <t>MIAMI EAST LSD</t>
  </si>
  <si>
    <t>NEWTON LSD</t>
  </si>
  <si>
    <t>SWITZERLAND OF OHIO LSD</t>
  </si>
  <si>
    <t>BROOKVILLE LSD</t>
  </si>
  <si>
    <t>JEFFERSON LSD (MONTGOMERY CO.)</t>
  </si>
  <si>
    <t>TROTWOOD-MADISON CSD</t>
  </si>
  <si>
    <t>MAD RIVER LSD</t>
  </si>
  <si>
    <t>NEW LEBANON LSD</t>
  </si>
  <si>
    <t>NORTHMONT CSD</t>
  </si>
  <si>
    <t>NORTHRIDGE LSD (MONTGOMERY CO.)</t>
  </si>
  <si>
    <t>VALLEY VIEW LSD</t>
  </si>
  <si>
    <t>HUBER HEIGHTS CSD</t>
  </si>
  <si>
    <t>MORGAN LSD</t>
  </si>
  <si>
    <t>CARDINGTON-LINCOLN LSD</t>
  </si>
  <si>
    <t>HIGHLAND LSD (MORROW CO.)</t>
  </si>
  <si>
    <t>NORTHMOR LSD</t>
  </si>
  <si>
    <t>EAST MUSKINGUM LSD</t>
  </si>
  <si>
    <t>FRANKLIN LSD</t>
  </si>
  <si>
    <t>MAYSVILLE LSD</t>
  </si>
  <si>
    <t>TRI-VALLEY LSD</t>
  </si>
  <si>
    <t>WEST MUSKINGUM LSD</t>
  </si>
  <si>
    <t>NOBLE LSD</t>
  </si>
  <si>
    <t>BENTON-CARROLL-SALEM LSD</t>
  </si>
  <si>
    <t>DANBURY LSD</t>
  </si>
  <si>
    <t>GENOA AREA LSD</t>
  </si>
  <si>
    <t>MIDDLE BASS LSD</t>
  </si>
  <si>
    <t>NORTH BASS LSD</t>
  </si>
  <si>
    <t>PUT IN BAY LSD</t>
  </si>
  <si>
    <t>ANTWERP LSD</t>
  </si>
  <si>
    <t>WAYNE TRACE LSD</t>
  </si>
  <si>
    <t>NORTHERN LSD</t>
  </si>
  <si>
    <t>SOUTHERN LSD (PERRY CO.)</t>
  </si>
  <si>
    <t>LOGAN ELM LSD</t>
  </si>
  <si>
    <t>TEAYS VALLEY LSD</t>
  </si>
  <si>
    <t>WESTFALL LSD</t>
  </si>
  <si>
    <t>EASTERN LSD (PIKE CO.)</t>
  </si>
  <si>
    <t>SCIOTO VALLEY LSD (PIKE CO.)</t>
  </si>
  <si>
    <t>WAVERLY CSD</t>
  </si>
  <si>
    <t>WESTERN LSD</t>
  </si>
  <si>
    <t>AURORA CSD</t>
  </si>
  <si>
    <t>CRESTWOOD LSD</t>
  </si>
  <si>
    <t>FIELD LSD</t>
  </si>
  <si>
    <t>JAMES A. GARFIELD LSD</t>
  </si>
  <si>
    <t>ROOTSTOWN LSD</t>
  </si>
  <si>
    <t>SOUTHEAST LSD (PORTAGE CO.)</t>
  </si>
  <si>
    <t>STREETSBORO CSD</t>
  </si>
  <si>
    <t>WATERLOO LSD</t>
  </si>
  <si>
    <t>NATIONAL TRAIL LSD</t>
  </si>
  <si>
    <t>PREBLE-SHAWNEE LSD</t>
  </si>
  <si>
    <t>TWIN VALLEY LSD</t>
  </si>
  <si>
    <t>COLUMBUS GROVE LSD</t>
  </si>
  <si>
    <t>CONTINENTAL LSD</t>
  </si>
  <si>
    <t>JENNINGS LSD</t>
  </si>
  <si>
    <t>KALIDA LSD</t>
  </si>
  <si>
    <t>LEIPSIC LSD</t>
  </si>
  <si>
    <t>MILLER CITY-NEW CLEVELAND LSD</t>
  </si>
  <si>
    <t>OTTAWA-GLANDORF LSD</t>
  </si>
  <si>
    <t>OTTOVILLE LSD</t>
  </si>
  <si>
    <t>PANDORA-GILBOA LSD</t>
  </si>
  <si>
    <t>CLEAR FORK VALLEY LSD</t>
  </si>
  <si>
    <t>CRESTVIEW LSD (RICHLAND CO.)</t>
  </si>
  <si>
    <t>LEXINGTON LSD</t>
  </si>
  <si>
    <t>LUCAS LSD</t>
  </si>
  <si>
    <t>MADISON LSD (RICHLAND CO.)</t>
  </si>
  <si>
    <t>PLYMOUTH LSD</t>
  </si>
  <si>
    <t>ONTARIO LSD</t>
  </si>
  <si>
    <t>ADENA LSD</t>
  </si>
  <si>
    <t>HUNTINGTON LSD</t>
  </si>
  <si>
    <t>PAINT VALLEY LSD</t>
  </si>
  <si>
    <t>SOUTHEASTERN LSD (ROSS CO)</t>
  </si>
  <si>
    <t>UNION-SCIOTO LSD</t>
  </si>
  <si>
    <t>ZANE TRACE LSD</t>
  </si>
  <si>
    <t>LAKOTA LSD (SANDUSKY CO.)</t>
  </si>
  <si>
    <t>WOODMORE LSD</t>
  </si>
  <si>
    <t>BLOOM/VERNON LSD</t>
  </si>
  <si>
    <t>CLAY LSD</t>
  </si>
  <si>
    <t>GREEN LSD (SCIOTO CO.)</t>
  </si>
  <si>
    <t>MINFORD LSD</t>
  </si>
  <si>
    <t>NORTHWEST LSD (SCIOTO CO.)</t>
  </si>
  <si>
    <t>VALLEY LSD</t>
  </si>
  <si>
    <t>WASHINGTON/NILE LSD</t>
  </si>
  <si>
    <t>WHEELERSBURG LSD</t>
  </si>
  <si>
    <t>SENECA EAST LSD</t>
  </si>
  <si>
    <t>BETTSVILLE LSD</t>
  </si>
  <si>
    <t>HOPEWELL-LOUDON LSD</t>
  </si>
  <si>
    <t>NEW RIEGEL LSD</t>
  </si>
  <si>
    <t>OLD FORT LSD</t>
  </si>
  <si>
    <t>ANNA LSD</t>
  </si>
  <si>
    <t>BOTKINS LSD</t>
  </si>
  <si>
    <t>FAIRLAWN LSD</t>
  </si>
  <si>
    <t>FORT LORAMIE LSD</t>
  </si>
  <si>
    <t>HARDIN-HOUSTON LSD</t>
  </si>
  <si>
    <t>JACKSON CENTER LSD</t>
  </si>
  <si>
    <t>RUSSIA LSD</t>
  </si>
  <si>
    <t>CANTON LSD</t>
  </si>
  <si>
    <t>FAIRLESS LSD</t>
  </si>
  <si>
    <t>JACKSON LSD</t>
  </si>
  <si>
    <t>LAKE LSD (STARK CO.)</t>
  </si>
  <si>
    <t>LOUISVILLE CSD</t>
  </si>
  <si>
    <t>MARLINGTON LSD</t>
  </si>
  <si>
    <t>MINERVA LSD</t>
  </si>
  <si>
    <t>NORTHWEST LSD (STARK CO.)</t>
  </si>
  <si>
    <t>OSNABURG LSD</t>
  </si>
  <si>
    <t>PERRY LSD (STARK CO.)</t>
  </si>
  <si>
    <t>PLAIN LSD (STARK CO.)</t>
  </si>
  <si>
    <t>SANDY VALLEY LSD</t>
  </si>
  <si>
    <t>TUSLAW LSD</t>
  </si>
  <si>
    <t>WOODRIDGE LSD</t>
  </si>
  <si>
    <t>COPLEY-FAIRLAWN CSD</t>
  </si>
  <si>
    <t>COVENTRY LSD</t>
  </si>
  <si>
    <t>MANCHESTER LSD</t>
  </si>
  <si>
    <t>GREEN LSD (SUMMIT CO.)</t>
  </si>
  <si>
    <t>HUDSON CSD</t>
  </si>
  <si>
    <t>MOGADORE LSD</t>
  </si>
  <si>
    <t>NORDONIA HILLS CSD</t>
  </si>
  <si>
    <t>REVERE LSD</t>
  </si>
  <si>
    <t>SPRINGFIELD LSD (SUMMIT CO.)</t>
  </si>
  <si>
    <t>TWINSBURG CSD</t>
  </si>
  <si>
    <t>BLOOMFIELD-MESPO LSD</t>
  </si>
  <si>
    <t>BRISTOL LSD</t>
  </si>
  <si>
    <t>BROOKFIELD LSD</t>
  </si>
  <si>
    <t>CHAMPION LSD</t>
  </si>
  <si>
    <t>MATHEWS LSD</t>
  </si>
  <si>
    <t>HOWLAND LSD</t>
  </si>
  <si>
    <t>JOSEPH-BADGER LSD</t>
  </si>
  <si>
    <t>LAKEVIEW LSD</t>
  </si>
  <si>
    <t>LIBERTY LSD</t>
  </si>
  <si>
    <t>LORDSTOWN LSD</t>
  </si>
  <si>
    <t>MAPLEWOOD LSD</t>
  </si>
  <si>
    <t>MC DONALD LSD</t>
  </si>
  <si>
    <t>SOUTHINGTON LSD</t>
  </si>
  <si>
    <t>LABRAE LSD</t>
  </si>
  <si>
    <t>WEATHERSFIELD LSD</t>
  </si>
  <si>
    <t>GARAWAY LSD</t>
  </si>
  <si>
    <t>INDIAN VALLEY LSD</t>
  </si>
  <si>
    <t>STRASBURG-FRANKLIN LSD</t>
  </si>
  <si>
    <t>TUSCARAWAS VALLEY LSD</t>
  </si>
  <si>
    <t>FAIRBANKS LSD</t>
  </si>
  <si>
    <t>NORTH UNION LSD</t>
  </si>
  <si>
    <t>CRESTVIEW LSD (VAN WERT CO.)</t>
  </si>
  <si>
    <t>LINCOLNVIEW LSD</t>
  </si>
  <si>
    <t>VINTON LSD</t>
  </si>
  <si>
    <t>CARLISLE LSD</t>
  </si>
  <si>
    <t>SPRINGBORO COMMUNITY SD</t>
  </si>
  <si>
    <t>KINGS LSD</t>
  </si>
  <si>
    <t>LITTLE MIAMI LSD</t>
  </si>
  <si>
    <t>MASON CSD</t>
  </si>
  <si>
    <t>WAYNE LSD</t>
  </si>
  <si>
    <t>FORT FRYE LSD</t>
  </si>
  <si>
    <t>FRONTIER LSD</t>
  </si>
  <si>
    <t>WARREN LSD</t>
  </si>
  <si>
    <t>WOLF CREEK LSD</t>
  </si>
  <si>
    <t>CHIPPEWA LSD</t>
  </si>
  <si>
    <t>DALTON LSD</t>
  </si>
  <si>
    <t>GREENE LSD</t>
  </si>
  <si>
    <t>NORTH CENTRAL LSD (WAYNE CO.)</t>
  </si>
  <si>
    <t>NORTHWESTERN LSD (WAYNE CO.)</t>
  </si>
  <si>
    <t>SOUTHEAST LSD (WAYNE CO.)</t>
  </si>
  <si>
    <t>TRIWAY LSD</t>
  </si>
  <si>
    <t>EDGERTON LSD</t>
  </si>
  <si>
    <t>EDON-NORTHWEST LSD</t>
  </si>
  <si>
    <t>MILLCREEK-WEST UNITY LSD</t>
  </si>
  <si>
    <t>NORTH CENTRAL LSD (WILLIAMS CO.)</t>
  </si>
  <si>
    <t>STRYKER LSD</t>
  </si>
  <si>
    <t>EASTWOOD LSD</t>
  </si>
  <si>
    <t>ELMWOOD LSD</t>
  </si>
  <si>
    <t>LAKE LSD (WOOD CO.)</t>
  </si>
  <si>
    <t>NORTH BALTIMORE LSD</t>
  </si>
  <si>
    <t>NORTHWOOD LSD</t>
  </si>
  <si>
    <t>OTSEGO LSD</t>
  </si>
  <si>
    <t>MOHAWK LSD</t>
  </si>
  <si>
    <t>OHIO VALLEY LSD</t>
  </si>
  <si>
    <t>COLLEGE CORNER LSD</t>
  </si>
  <si>
    <t>GALLIA COUNTY LSD</t>
  </si>
  <si>
    <t>EAST GUERNSEY LSD</t>
  </si>
  <si>
    <t>TRI COUNTY NORTH LSD</t>
  </si>
  <si>
    <t>MONROE LSD</t>
  </si>
  <si>
    <t>Raw Data - column A</t>
  </si>
  <si>
    <t>BLDG IRN</t>
  </si>
  <si>
    <t>EMIS ID</t>
  </si>
  <si>
    <t>LAST NAME</t>
  </si>
  <si>
    <t>FIRST NAME</t>
  </si>
  <si>
    <t>TOTAL ENROLL FOR THIS REC</t>
  </si>
  <si>
    <t>TOTAL FOR THIS CAL</t>
  </si>
  <si>
    <t>CTID</t>
  </si>
  <si>
    <t>CTOP</t>
  </si>
  <si>
    <t>Apollo</t>
  </si>
  <si>
    <t>Southern Hills</t>
  </si>
  <si>
    <t>Ashtabula County Technical and Career Center</t>
  </si>
  <si>
    <t>Belmont-Harrison</t>
  </si>
  <si>
    <t>Butler Technology &amp; Career Development Schools</t>
  </si>
  <si>
    <t>Columbiana County</t>
  </si>
  <si>
    <t>Cuyahoga Valley Career Center</t>
  </si>
  <si>
    <t>Polaris</t>
  </si>
  <si>
    <t>Four County Career Center</t>
  </si>
  <si>
    <t>Delaware Area Career Center</t>
  </si>
  <si>
    <t>Eastland-Fairfield Career/Tech</t>
  </si>
  <si>
    <t>EHOVE Career Center</t>
  </si>
  <si>
    <t>Greene County Vocational School District</t>
  </si>
  <si>
    <t>Great Oaks Career Campuses</t>
  </si>
  <si>
    <t>Jefferson County</t>
  </si>
  <si>
    <t>Knox County JVSD</t>
  </si>
  <si>
    <t>Auburn</t>
  </si>
  <si>
    <t>Lawrence County</t>
  </si>
  <si>
    <t>Career and Technology Educational Centers</t>
  </si>
  <si>
    <t>Lorain County JVS</t>
  </si>
  <si>
    <t>Mahoning Co Career &amp; Tech Ctr</t>
  </si>
  <si>
    <t>Miami Valley Career Tech</t>
  </si>
  <si>
    <t>Mid-East Career and Technology Centers</t>
  </si>
  <si>
    <t>Ohio Hi-Point Career Center</t>
  </si>
  <si>
    <t>Penta Career Center - District</t>
  </si>
  <si>
    <t>Pike County Area</t>
  </si>
  <si>
    <t>Maplewood Career Center</t>
  </si>
  <si>
    <t>Pioneer Career &amp; Technology</t>
  </si>
  <si>
    <t>Pickaway-Ross County JVSD</t>
  </si>
  <si>
    <t>Vanguard-Sentinel Career &amp; Technology Centers</t>
  </si>
  <si>
    <t>Warren County Vocational School</t>
  </si>
  <si>
    <t>Scioto County Career Technical Center</t>
  </si>
  <si>
    <t>Springfield-Clark County</t>
  </si>
  <si>
    <t>Tri-County Career Center</t>
  </si>
  <si>
    <t>Trumbull Career &amp; Tech Ctr</t>
  </si>
  <si>
    <t>Buckeye</t>
  </si>
  <si>
    <t>Vantage Career Center</t>
  </si>
  <si>
    <t>Washington County Career Center</t>
  </si>
  <si>
    <t>Wayne County JVSD</t>
  </si>
  <si>
    <t>Stark County Area</t>
  </si>
  <si>
    <t>Ashland County-West Holmes</t>
  </si>
  <si>
    <t>Gallia-Jackson-Vinton</t>
  </si>
  <si>
    <t>Medina County Joint Vocational School District</t>
  </si>
  <si>
    <t>Upper Valley Career Center</t>
  </si>
  <si>
    <t>U S Grant</t>
  </si>
  <si>
    <t>Portage Lakes</t>
  </si>
  <si>
    <t>Tolles Career &amp; Technical Center</t>
  </si>
  <si>
    <t>Coshocton County</t>
  </si>
  <si>
    <t>Tri-Rivers</t>
  </si>
  <si>
    <t>VOED-Other In</t>
  </si>
  <si>
    <t xml:space="preserve">a </t>
  </si>
  <si>
    <t>Formula ADM</t>
  </si>
  <si>
    <t>"Other Adjustments"</t>
  </si>
  <si>
    <t>Fund</t>
  </si>
  <si>
    <t>OE</t>
  </si>
  <si>
    <t>Other</t>
  </si>
  <si>
    <t>Class</t>
  </si>
  <si>
    <t>Student</t>
  </si>
  <si>
    <t>LOCAL CLASSRM CODE</t>
  </si>
  <si>
    <t>Curriculum Code</t>
  </si>
  <si>
    <t>Subject</t>
  </si>
  <si>
    <t>Cat</t>
  </si>
  <si>
    <t>CTEs</t>
  </si>
  <si>
    <t>Funding</t>
  </si>
  <si>
    <t>Count</t>
  </si>
  <si>
    <t>Avg CTE</t>
  </si>
  <si>
    <t>Course Start and End Date</t>
  </si>
  <si>
    <t>OPDD</t>
  </si>
  <si>
    <t>NFER</t>
  </si>
  <si>
    <t>Category</t>
  </si>
  <si>
    <t>Cat Amount</t>
  </si>
  <si>
    <t>State Share</t>
  </si>
  <si>
    <t>State Amount</t>
  </si>
  <si>
    <t>Cat 1</t>
  </si>
  <si>
    <t>Cat 2</t>
  </si>
  <si>
    <t>Cat 3</t>
  </si>
  <si>
    <t>Cat 4</t>
  </si>
  <si>
    <t>Cat 5</t>
  </si>
  <si>
    <t>CTE Funding</t>
  </si>
  <si>
    <t>Subtotal</t>
  </si>
  <si>
    <t>Assoc Serv</t>
  </si>
  <si>
    <t>RESULT CODE DESCR</t>
  </si>
  <si>
    <t>STDNT PCT OF TIME</t>
  </si>
  <si>
    <t>SENT REASON 1</t>
  </si>
  <si>
    <t>SENT REASON 1 PCT</t>
  </si>
  <si>
    <t>SENT REASON 2</t>
  </si>
  <si>
    <t>SENT REASON 2 PCT</t>
  </si>
  <si>
    <t>CAL DIST IRN</t>
  </si>
  <si>
    <t>CAL BLDG IRN</t>
  </si>
  <si>
    <t>CAL GRADE LEVEL</t>
  </si>
  <si>
    <t>CAL ATTENDANCE PATTERN</t>
  </si>
  <si>
    <t>MIDDLE NAME</t>
  </si>
  <si>
    <t>RPTING LEA IRN</t>
  </si>
  <si>
    <t>ERROR DETAILS REPORT</t>
  </si>
  <si>
    <t>FTE START END DT</t>
  </si>
  <si>
    <t>COURSE START END DT</t>
  </si>
  <si>
    <t>POTENTIAL FTE</t>
  </si>
  <si>
    <t>ACTUAL FTE</t>
  </si>
  <si>
    <t>CTE FUND CATEGORY</t>
  </si>
  <si>
    <t>SUBJECT</t>
  </si>
  <si>
    <t>CURRICULUM CODE</t>
  </si>
  <si>
    <t>FTE FUND PATTERN</t>
  </si>
  <si>
    <t>DELIVERY METHOD</t>
  </si>
  <si>
    <t>LOCATION AND FTE DETAILS</t>
  </si>
  <si>
    <t>RPT RUN DATE AND DATA SRC</t>
  </si>
  <si>
    <t>EMISID</t>
  </si>
  <si>
    <t>LASTNAME</t>
  </si>
  <si>
    <t>FIRSTNAME</t>
  </si>
  <si>
    <t>FY17</t>
  </si>
  <si>
    <t>SPCO</t>
  </si>
  <si>
    <t>February</t>
  </si>
  <si>
    <t>Other IN</t>
  </si>
  <si>
    <t>OE IN</t>
  </si>
  <si>
    <t>Projected</t>
  </si>
  <si>
    <t>SFPR OE IN</t>
  </si>
  <si>
    <t>SFPR Other IN</t>
  </si>
  <si>
    <t>Associated Services</t>
  </si>
  <si>
    <t>SEVERITY CODE</t>
  </si>
  <si>
    <t>ERR SEV NUM</t>
  </si>
  <si>
    <t>ADJSTD SPECED CAT FTE</t>
  </si>
  <si>
    <t>Students In your School Buildings only</t>
  </si>
  <si>
    <t>Not a head count but an FTE amount, if student was in classroom at any time during the year student is in amount</t>
  </si>
  <si>
    <t>Adjusted Special Education FTEs</t>
  </si>
  <si>
    <t>FTE</t>
  </si>
  <si>
    <t>District IRN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</si>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</sst>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3" formatCode="_(* #,##0.00_);_(* \(#,##0.00\);_(* &quot;-&quot;??_);_(@_)"/>
    <numFmt numFmtId="164" formatCode="_(* #,##0.00000_);_(* \(#,##0.0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.5"/>
      <color theme="1"/>
      <name val="Arial Unicode MS"/>
      <family val="2"/>
    </font>
    <font>
      <sz val="10.5"/>
      <name val="Calibri"/>
      <family val="2"/>
    </font>
    <font>
      <i/>
      <sz val="10.5"/>
      <name val="Calibri"/>
      <family val="2"/>
    </font>
    <font>
      <sz val="10.5"/>
      <name val="Courier New"/>
      <family val="3"/>
    </font>
    <font>
      <sz val="7.5"/>
      <color theme="1"/>
      <name val="Arial Unicode MS"/>
      <family val="2"/>
    </font>
    <font>
      <u/>
      <sz val="7.5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name val="Times New Roman"/>
      <family val="1"/>
    </font>
    <font>
      <sz val="10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18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0" fontId="19" fillId="0" borderId="0" xfId="0" applyFont="1" applyFill="1" applyAlignment="1" applyProtection="1">
      <alignment horizont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" fontId="19" fillId="0" borderId="0" xfId="0" applyNumberFormat="1" applyFont="1" applyFill="1" applyProtection="1"/>
    <xf numFmtId="0" fontId="19" fillId="0" borderId="0" xfId="0" applyFont="1" applyFill="1" applyAlignment="1" applyProtection="1">
      <protection hidden="1"/>
    </xf>
    <xf numFmtId="4" fontId="19" fillId="0" borderId="0" xfId="0" applyNumberFormat="1" applyFont="1" applyFill="1" applyAlignment="1" applyProtection="1">
      <alignment horizontal="right"/>
    </xf>
    <xf numFmtId="0" fontId="20" fillId="0" borderId="0" xfId="0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Fill="1" applyAlignment="1" applyProtection="1">
      <protection hidden="1"/>
    </xf>
    <xf numFmtId="4" fontId="19" fillId="0" borderId="0" xfId="0" applyNumberFormat="1" applyFont="1" applyFill="1" applyProtection="1"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43" fontId="0" fillId="0" borderId="0" xfId="1" applyFont="1"/>
    <xf numFmtId="1" fontId="19" fillId="0" borderId="0" xfId="0" applyNumberFormat="1" applyFont="1" applyFill="1" applyAlignment="1" applyProtection="1">
      <alignment horizontal="center"/>
      <protection hidden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43" fontId="19" fillId="0" borderId="0" xfId="1" applyFont="1" applyFill="1" applyAlignment="1" applyProtection="1">
      <protection hidden="1"/>
    </xf>
    <xf numFmtId="43" fontId="19" fillId="0" borderId="0" xfId="0" applyNumberFormat="1" applyFont="1" applyFill="1" applyAlignment="1" applyProtection="1">
      <protection hidden="1"/>
    </xf>
    <xf numFmtId="4" fontId="19" fillId="0" borderId="0" xfId="0" applyNumberFormat="1" applyFont="1" applyFill="1" applyAlignment="1" applyProtection="1">
      <protection hidden="1"/>
    </xf>
    <xf numFmtId="43" fontId="0" fillId="0" borderId="0" xfId="1" applyFont="1" applyAlignment="1">
      <alignment horizontal="center"/>
    </xf>
    <xf numFmtId="0" fontId="0" fillId="33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2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19" fillId="0" borderId="0" xfId="2" applyNumberFormat="1" applyFont="1" applyFill="1" applyAlignment="1" applyProtection="1">
      <alignment horizontal="right"/>
    </xf>
    <xf numFmtId="10" fontId="0" fillId="0" borderId="0" xfId="2" applyNumberFormat="1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vertical="center"/>
    </xf>
    <xf numFmtId="0" fontId="27" fillId="0" borderId="0" xfId="0" applyFont="1"/>
    <xf numFmtId="0" fontId="28" fillId="0" borderId="0" xfId="0" quotePrefix="1" applyNumberFormat="1" applyFont="1" applyFill="1" applyAlignment="1">
      <alignment horizontal="center"/>
    </xf>
    <xf numFmtId="0" fontId="28" fillId="0" borderId="0" xfId="0" applyNumberFormat="1" applyFont="1" applyFill="1" applyAlignment="1">
      <alignment horizontal="left"/>
    </xf>
    <xf numFmtId="0" fontId="27" fillId="0" borderId="0" xfId="0" applyFont="1" applyBorder="1" applyAlignment="1">
      <alignment vertical="top"/>
    </xf>
    <xf numFmtId="0" fontId="0" fillId="0" borderId="0" xfId="0" applyAlignment="1"/>
    <xf numFmtId="0" fontId="0" fillId="0" borderId="0" xfId="0" applyFont="1" applyFill="1"/>
    <xf numFmtId="8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49" fontId="0" fillId="0" borderId="0" xfId="0" applyNumberFormat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2" applyNumberFormat="1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34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0" fillId="0" borderId="0" xfId="1" applyNumberFormat="1" applyFont="1" applyFill="1"/>
    <xf numFmtId="0" fontId="0" fillId="34" borderId="0" xfId="0" applyFill="1"/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2" fillId="0" borderId="0" xfId="0" applyFont="1" applyFill="1"/>
    <xf numFmtId="0" fontId="0" fillId="35" borderId="0" xfId="0" applyFill="1" applyAlignment="1" applyProtection="1">
      <alignment horizontal="center" vertical="center"/>
      <protection hidden="1"/>
    </xf>
    <xf numFmtId="0" fontId="0" fillId="35" borderId="0" xfId="0" applyFill="1"/>
    <xf numFmtId="0" fontId="0" fillId="35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3" fillId="0" borderId="0" xfId="0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"/>
  <sheetViews>
    <sheetView topLeftCell="P1" workbookViewId="0">
      <pane ySplit="1" topLeftCell="A2" activePane="bottomLeft" state="frozen"/>
      <selection pane="bottomLeft" activeCell="Y10" sqref="Y10"/>
    </sheetView>
  </sheetViews>
  <sheetFormatPr defaultRowHeight="15" x14ac:dyDescent="0.25"/>
  <cols>
    <col min="10" max="10" width="11.28515625" customWidth="1"/>
    <col min="14" max="14" width="14.28515625" bestFit="1" customWidth="1"/>
    <col min="15" max="15" width="12.7109375" bestFit="1" customWidth="1"/>
    <col min="17" max="17" width="7.140625" bestFit="1" customWidth="1"/>
    <col min="18" max="18" width="7.140625" customWidth="1"/>
    <col min="31" max="34" width="9.85546875" customWidth="1"/>
    <col min="38" max="38" width="12.42578125" bestFit="1" customWidth="1"/>
  </cols>
  <sheetData>
    <row r="1" spans="1:38" x14ac:dyDescent="0.25">
      <c r="A1" t="s">
        <v>72</v>
      </c>
      <c r="B1" t="s">
        <v>691</v>
      </c>
      <c r="C1" t="s">
        <v>816</v>
      </c>
      <c r="D1" t="s">
        <v>73</v>
      </c>
      <c r="E1" t="s">
        <v>692</v>
      </c>
      <c r="F1" t="s">
        <v>693</v>
      </c>
      <c r="G1" t="s">
        <v>694</v>
      </c>
      <c r="H1" t="s">
        <v>790</v>
      </c>
      <c r="I1" t="s">
        <v>74</v>
      </c>
      <c r="J1" t="s">
        <v>57</v>
      </c>
      <c r="K1" t="s">
        <v>59</v>
      </c>
      <c r="L1" t="s">
        <v>780</v>
      </c>
      <c r="M1" s="1" t="s">
        <v>60</v>
      </c>
      <c r="N1" t="s">
        <v>58</v>
      </c>
      <c r="O1" t="s">
        <v>69</v>
      </c>
      <c r="P1" t="s">
        <v>62</v>
      </c>
      <c r="Q1" t="s">
        <v>63</v>
      </c>
      <c r="R1" t="s">
        <v>818</v>
      </c>
      <c r="S1" t="s">
        <v>61</v>
      </c>
      <c r="T1" t="s">
        <v>781</v>
      </c>
      <c r="U1" t="s">
        <v>782</v>
      </c>
      <c r="V1" t="s">
        <v>783</v>
      </c>
      <c r="W1" t="s">
        <v>784</v>
      </c>
      <c r="X1" t="s">
        <v>785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70</v>
      </c>
      <c r="AE1" t="s">
        <v>786</v>
      </c>
      <c r="AF1" t="s">
        <v>787</v>
      </c>
      <c r="AG1" t="s">
        <v>788</v>
      </c>
      <c r="AH1" t="s">
        <v>789</v>
      </c>
      <c r="AI1" t="s">
        <v>71</v>
      </c>
      <c r="AJ1" t="s">
        <v>695</v>
      </c>
      <c r="AK1" t="s">
        <v>696</v>
      </c>
      <c r="AL1" t="s">
        <v>817</v>
      </c>
    </row>
  </sheetData>
  <sortState ref="A2:AQ13451">
    <sortCondition ref="Y2:Y134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workbookViewId="0">
      <pane ySplit="1" topLeftCell="A2" activePane="bottomLeft" state="frozen"/>
      <selection activeCell="F1" sqref="F1"/>
      <selection pane="bottomLeft" activeCell="D13" sqref="D13"/>
    </sheetView>
  </sheetViews>
  <sheetFormatPr defaultRowHeight="15" x14ac:dyDescent="0.25"/>
  <cols>
    <col min="4" max="4" width="19.7109375" bestFit="1" customWidth="1"/>
    <col min="5" max="5" width="11" bestFit="1" customWidth="1"/>
    <col min="6" max="9" width="11" customWidth="1"/>
    <col min="10" max="10" width="20" bestFit="1" customWidth="1"/>
    <col min="11" max="11" width="20.28515625" bestFit="1" customWidth="1"/>
    <col min="12" max="12" width="13.7109375" bestFit="1" customWidth="1"/>
    <col min="13" max="13" width="11.5703125" bestFit="1" customWidth="1"/>
    <col min="14" max="14" width="18.85546875" bestFit="1" customWidth="1"/>
    <col min="15" max="15" width="73.28515625" bestFit="1" customWidth="1"/>
    <col min="16" max="16" width="17.85546875" bestFit="1" customWidth="1"/>
    <col min="19" max="19" width="89.28515625" bestFit="1" customWidth="1"/>
    <col min="20" max="20" width="93.42578125" bestFit="1" customWidth="1"/>
  </cols>
  <sheetData>
    <row r="1" spans="1:20" x14ac:dyDescent="0.25">
      <c r="A1" t="s">
        <v>791</v>
      </c>
      <c r="B1" t="s">
        <v>59</v>
      </c>
      <c r="C1" t="s">
        <v>792</v>
      </c>
      <c r="D1" t="s">
        <v>757</v>
      </c>
      <c r="E1" t="s">
        <v>73</v>
      </c>
      <c r="F1" t="s">
        <v>804</v>
      </c>
      <c r="G1" t="s">
        <v>805</v>
      </c>
      <c r="H1" t="s">
        <v>806</v>
      </c>
      <c r="I1" t="s">
        <v>790</v>
      </c>
      <c r="J1" t="s">
        <v>793</v>
      </c>
      <c r="K1" t="s">
        <v>794</v>
      </c>
      <c r="L1" t="s">
        <v>795</v>
      </c>
      <c r="M1" t="s">
        <v>796</v>
      </c>
      <c r="N1" t="s">
        <v>797</v>
      </c>
      <c r="O1" t="s">
        <v>798</v>
      </c>
      <c r="P1" t="s">
        <v>799</v>
      </c>
      <c r="Q1" t="s">
        <v>800</v>
      </c>
      <c r="R1" t="s">
        <v>801</v>
      </c>
      <c r="S1" t="s">
        <v>802</v>
      </c>
      <c r="T1" t="s">
        <v>803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541"/>
  <sheetViews>
    <sheetView tabSelected="1" workbookViewId="0">
      <selection activeCell="J16" sqref="J16"/>
    </sheetView>
  </sheetViews>
  <sheetFormatPr defaultRowHeight="15" x14ac:dyDescent="0.25"/>
  <cols>
    <col min="1" max="1" width="19.7109375" bestFit="1" customWidth="1"/>
    <col min="2" max="2" width="14.5703125" bestFit="1" customWidth="1"/>
    <col min="3" max="3" width="51.7109375" style="68" bestFit="1" customWidth="1"/>
    <col min="4" max="4" width="8.85546875" style="67"/>
    <col min="10" max="10" width="8.85546875" style="67"/>
    <col min="12" max="12" width="22.5703125" bestFit="1" customWidth="1"/>
    <col min="30" max="30" width="10.7109375" bestFit="1" customWidth="1"/>
    <col min="31" max="31" width="11.140625" bestFit="1" customWidth="1"/>
    <col min="32" max="32" width="12.140625" bestFit="1" customWidth="1"/>
    <col min="33" max="33" width="10.7109375" bestFit="1" customWidth="1"/>
  </cols>
  <sheetData>
    <row r="1" spans="1:36" x14ac:dyDescent="0.25">
      <c r="D1" s="67" t="s">
        <v>752</v>
      </c>
      <c r="E1" s="57" t="s">
        <v>3</v>
      </c>
      <c r="F1" s="56" t="s">
        <v>753</v>
      </c>
      <c r="G1" s="56" t="s">
        <v>754</v>
      </c>
      <c r="H1" s="57" t="s">
        <v>55</v>
      </c>
      <c r="I1" s="56" t="s">
        <v>755</v>
      </c>
      <c r="J1" s="67" t="s">
        <v>756</v>
      </c>
      <c r="AD1" s="56" t="s">
        <v>807</v>
      </c>
      <c r="AE1" s="56"/>
      <c r="AF1" s="56" t="s">
        <v>3</v>
      </c>
    </row>
    <row r="2" spans="1:36" x14ac:dyDescent="0.25">
      <c r="A2" s="1" t="s">
        <v>757</v>
      </c>
      <c r="B2" s="58" t="s">
        <v>758</v>
      </c>
      <c r="C2" s="69" t="s">
        <v>759</v>
      </c>
      <c r="D2" s="58" t="s">
        <v>760</v>
      </c>
      <c r="E2" s="59" t="s">
        <v>761</v>
      </c>
      <c r="F2" s="58" t="s">
        <v>761</v>
      </c>
      <c r="G2" s="58" t="s">
        <v>761</v>
      </c>
      <c r="H2" s="59" t="s">
        <v>761</v>
      </c>
      <c r="I2" s="58" t="s">
        <v>762</v>
      </c>
      <c r="J2" s="58" t="s">
        <v>763</v>
      </c>
      <c r="K2" s="58" t="s">
        <v>764</v>
      </c>
      <c r="L2" s="1" t="s">
        <v>765</v>
      </c>
      <c r="M2" s="60" t="s">
        <v>0</v>
      </c>
      <c r="N2" s="60" t="s">
        <v>54</v>
      </c>
      <c r="O2" s="60" t="s">
        <v>52</v>
      </c>
      <c r="P2" s="61" t="s">
        <v>766</v>
      </c>
      <c r="Q2" s="60" t="s">
        <v>53</v>
      </c>
      <c r="R2" s="60" t="s">
        <v>2</v>
      </c>
      <c r="S2" s="60" t="s">
        <v>697</v>
      </c>
      <c r="T2" s="60" t="s">
        <v>1</v>
      </c>
      <c r="U2" s="60" t="s">
        <v>51</v>
      </c>
      <c r="V2" s="60" t="s">
        <v>698</v>
      </c>
      <c r="W2" s="60" t="s">
        <v>808</v>
      </c>
      <c r="X2" s="1" t="s">
        <v>55</v>
      </c>
      <c r="Y2" s="61" t="s">
        <v>767</v>
      </c>
      <c r="AC2" t="s">
        <v>768</v>
      </c>
      <c r="AD2" t="s">
        <v>769</v>
      </c>
      <c r="AE2" t="s">
        <v>770</v>
      </c>
      <c r="AF2" t="s">
        <v>771</v>
      </c>
    </row>
    <row r="3" spans="1:36" x14ac:dyDescent="0.25">
      <c r="B3" s="58" t="e">
        <f>INDEX('CTE Detail'!$P$2:$P$999999,MATCH(A3,'CTE Detail'!$D$2:$D$999999,0))</f>
        <v>#N/A</v>
      </c>
      <c r="C3" s="74" t="e">
        <f>INDEX('CTE Detail'!$O$2:$O$999999,MATCH(A3,'CTE Detail'!$D$2:$D$999999,0))</f>
        <v>#N/A</v>
      </c>
      <c r="D3" s="58" t="e">
        <f>INDEX('CTE Detail'!$N$2:$N$999999,MATCH(A3,'CTE Detail'!$D$2:$D$999999,0))</f>
        <v>#N/A</v>
      </c>
      <c r="E3" s="62">
        <f>SUMIFS('CTE Detail'!$M$1:$M$99999,'CTE Detail'!$D$1:$D$99999,'CTE Analysis'!A3,'CTE Detail'!$Q$1:$Q$99999,"RGJV")+SUMIFS('CTE Detail'!$M$1:$M$99999,'CTE Detail'!$D$1:$D$99999,'CTE Analysis'!A3,'CTE Detail'!$Q$1:$Q$99999,"JVNR")+SUMIFS('CTE Detail'!$M$1:$M$99999,'CTE Detail'!$D$1:$D$99999,'CTE Analysis'!A3,'CTE Detail'!$Q$1:$Q$99999,"OJVR")</f>
        <v>0</v>
      </c>
      <c r="F3" s="62">
        <f>SUMIFS('CTE Detail'!$M$1:$M$99999,'CTE Detail'!$D$1:$D$99999,A3,'CTE Detail'!$Q$1:$Q$99999,"OJVD")+SUMIFS('CTE Detail'!$M$1:$M$99999,'CTE Detail'!$D$1:$D$99999,A3,'CTE Detail'!$Q$1:$Q$99999,"OPID")</f>
        <v>0</v>
      </c>
      <c r="G3" s="62">
        <f>SUMIFS('CTE Detail'!$M$1:$M$99999,'CTE Detail'!$D$1:$D$99999,A3,'CTE Detail'!$Q$1:$Q$99999,"CTID")+SUMIFS('CTE Detail'!$M$1:$M$99999,'CTE Detail'!$D$1:$D$99999,A3,'CTE Detail'!$Q$1:$Q$99999,"CTVC")+SUMIFS('CTE Detail'!$M$1:$M$99999,'CTE Detail'!$D$1:$D$99999,A3,'CTE Detail'!$Q$1:$Q$99999,"CTOP")+SUMIFS('CTE Detail'!$M$1:$M$99999,'CTE Detail'!$D$1:$D$99999,A3,'CTE Detail'!$Q$1:$Q$99999,"CTCR")</f>
        <v>0</v>
      </c>
      <c r="H3" s="62">
        <f>SUMIFS('CTE Detail'!$M$1:$M$99999,'CTE Detail'!$D$1:$D$99999,'CTE Analysis'!A3,'CTE Detail'!$Q$1:$Q$99999,"&lt;&gt;NFER")</f>
        <v>0</v>
      </c>
      <c r="I3" s="16" t="e">
        <f>IF(D3=5,$AF$7*E3,IF(D3=4,E3*$AF$6,IF(D3=3,E3*$AF$5,IF(D3=2,E3*$AF$4,E3*$AF$3))))+IF(D3=5,F3*$AD$7,IF(D3=4,F3*$AD$6,IF(D3=3,F3*$AD$5,IF(D3=2,F3*$AD$4,F3*$AD$3))))+IF(D3=5,$AD$7*G3,IF(D3=4,G3*$AD$6,IF(D3=3,G3*$AD$5,IF(D3=2,G3*$AD$4,G3*$AD$3))))</f>
        <v>#N/A</v>
      </c>
      <c r="J3" s="67">
        <f>COUNTIFS('CTE Detail'!$D$1:$D$99999,$A3,'CTE Detail'!$M$1:$M$99999,"&gt;0",'CTE Detail'!$Q$1:$Q$99999,"&lt;&gt;NFER")</f>
        <v>0</v>
      </c>
      <c r="K3" s="1" t="str">
        <f>IFERROR(H3/J3,"")</f>
        <v/>
      </c>
      <c r="L3" s="74" t="e">
        <f>INDEX('CTE Detail'!$K$2:$K$999999,MATCH(A3,'CTE Detail'!$D$2:$D$999999,0))</f>
        <v>#N/A</v>
      </c>
      <c r="M3">
        <f>COUNTIFS('CTE Detail'!$Q$1:$Q$99999,M$2,'CTE Detail'!$D$1:$D$99999,$A3,'CTE Detail'!$M$1:$M$99999,"&gt;0")</f>
        <v>0</v>
      </c>
      <c r="N3">
        <f>COUNTIFS('CTE Detail'!$Q$1:$Q$99999,N$2,'CTE Detail'!$D$1:$D$99999,$A3,'CTE Detail'!$M$1:$M$99999,"&gt;0")</f>
        <v>0</v>
      </c>
      <c r="O3">
        <f>COUNTIFS('CTE Detail'!$Q$1:$Q$99999,O$2,'CTE Detail'!$D$1:$D$99999,$A3,'CTE Detail'!$M$1:$M$99999,"&gt;0")</f>
        <v>0</v>
      </c>
      <c r="P3">
        <f>COUNTIFS('CTE Detail'!$Q$1:$Q$99999,P$2,'CTE Detail'!$D$1:$D$99999,$A3,'CTE Detail'!$M$1:$M$99999,"&gt;0")</f>
        <v>0</v>
      </c>
      <c r="Q3">
        <f>COUNTIFS('CTE Detail'!$Q$1:$Q$99999,Q$2,'CTE Detail'!$D$1:$D$99999,$A3,'CTE Detail'!$M$1:$M$99999,"&gt;0")</f>
        <v>0</v>
      </c>
      <c r="R3">
        <f>COUNTIFS('CTE Detail'!$Q$1:$Q$99999,R$2,'CTE Detail'!$D$1:$D$99999,$A3,'CTE Detail'!$M$1:$M$99999,"&gt;0")</f>
        <v>0</v>
      </c>
      <c r="S3">
        <f>COUNTIFS('CTE Detail'!$Q$1:$Q$99999,S$2,'CTE Detail'!$D$1:$D$99999,$A3,'CTE Detail'!$M$1:$M$99999,"&gt;0")</f>
        <v>0</v>
      </c>
      <c r="T3">
        <f>COUNTIFS('CTE Detail'!$Q$1:$Q$99999,T$2,'CTE Detail'!$D$1:$D$99999,$A3,'CTE Detail'!$M$1:$M$99999,"&gt;0")</f>
        <v>0</v>
      </c>
      <c r="U3">
        <f>COUNTIFS('CTE Detail'!$Q$1:$Q$99999,U$2,'CTE Detail'!$D$1:$D$99999,$A3,'CTE Detail'!$M$1:$M$99999,"&gt;0")</f>
        <v>0</v>
      </c>
      <c r="V3">
        <f>COUNTIFS('CTE Detail'!$Q$1:$Q$99999,V$2,'CTE Detail'!$D$1:$D$99999,$A3,'CTE Detail'!$M$1:$M$99999,"&gt;0")</f>
        <v>0</v>
      </c>
      <c r="W3">
        <f>COUNTIFS('CTE Detail'!$Q$1:$Q$99999,W$2,'CTE Detail'!$D$1:$D$99999,$A3,'CTE Detail'!$M$1:$M$99999,"&gt;0")</f>
        <v>0</v>
      </c>
      <c r="X3" s="1">
        <f>SUM(M3:W3)</f>
        <v>0</v>
      </c>
      <c r="Y3">
        <f>COUNTIFS('CTE Detail'!$Q$1:$Q$9999,Y$2,'CTE Detail'!$D$1:$D$9999,$A3,'CTE Detail'!$M$1:$M$9999,"&gt;0")</f>
        <v>0</v>
      </c>
      <c r="AC3" t="s">
        <v>772</v>
      </c>
      <c r="AD3" s="16">
        <v>5192</v>
      </c>
      <c r="AE3" s="63">
        <v>0</v>
      </c>
      <c r="AF3" s="45">
        <f>AD3*AE3</f>
        <v>0</v>
      </c>
    </row>
    <row r="4" spans="1:36" x14ac:dyDescent="0.25">
      <c r="B4" s="58"/>
      <c r="C4" s="70"/>
      <c r="D4" s="58"/>
      <c r="E4" s="62"/>
      <c r="F4" s="62"/>
      <c r="G4" s="62"/>
      <c r="H4" s="62">
        <f>SUMIFS('CTE Detail'!$M$1:$M$9999,'CTE Detail'!$D$1:$D$9999,'CTE Analysis'!A4,'CTE Detail'!$Q$1:$Q$9999,"&lt;&gt;NFER")</f>
        <v>0</v>
      </c>
      <c r="I4" s="16"/>
      <c r="K4" s="1"/>
      <c r="L4" s="1"/>
      <c r="X4" s="1">
        <f t="shared" ref="X4:X67" si="0">SUM(M4:W4)</f>
        <v>0</v>
      </c>
      <c r="AC4" t="s">
        <v>773</v>
      </c>
      <c r="AD4" s="16">
        <v>4921</v>
      </c>
      <c r="AE4">
        <f>$AE$3</f>
        <v>0</v>
      </c>
      <c r="AF4" s="45">
        <f>AD4*AE4</f>
        <v>0</v>
      </c>
    </row>
    <row r="5" spans="1:36" x14ac:dyDescent="0.25">
      <c r="B5" s="58"/>
      <c r="C5" s="70"/>
      <c r="D5" s="58"/>
      <c r="E5" s="62"/>
      <c r="F5" s="62"/>
      <c r="G5" s="62"/>
      <c r="H5" s="62">
        <f>SUMIFS('CTE Detail'!$M$1:$M$9999,'CTE Detail'!$D$1:$D$9999,'CTE Analysis'!A5,'CTE Detail'!$Q$1:$Q$9999,"&lt;&gt;NFER")</f>
        <v>0</v>
      </c>
      <c r="I5" s="16"/>
      <c r="K5" s="1"/>
      <c r="L5" s="1"/>
      <c r="X5" s="1">
        <f t="shared" si="0"/>
        <v>0</v>
      </c>
      <c r="AC5" t="s">
        <v>774</v>
      </c>
      <c r="AD5" s="16">
        <v>1795</v>
      </c>
      <c r="AE5">
        <f t="shared" ref="AE5:AE7" si="1">$AE$3</f>
        <v>0</v>
      </c>
      <c r="AF5" s="45">
        <f t="shared" ref="AF5:AF7" si="2">AD5*AE5</f>
        <v>0</v>
      </c>
    </row>
    <row r="6" spans="1:36" x14ac:dyDescent="0.25">
      <c r="B6" s="58"/>
      <c r="C6" s="70"/>
      <c r="D6" s="58"/>
      <c r="E6" s="62"/>
      <c r="F6" s="62"/>
      <c r="G6" s="62"/>
      <c r="H6" s="62">
        <f>SUMIFS('CTE Detail'!$M$1:$M$9999,'CTE Detail'!$D$1:$D$9999,'CTE Analysis'!A6,'CTE Detail'!$Q$1:$Q$9999,"&lt;&gt;NFER")</f>
        <v>0</v>
      </c>
      <c r="I6" s="16"/>
      <c r="K6" s="1"/>
      <c r="L6" s="1"/>
      <c r="X6" s="1">
        <f t="shared" si="0"/>
        <v>0</v>
      </c>
      <c r="AC6" t="s">
        <v>775</v>
      </c>
      <c r="AD6" s="16">
        <v>1525</v>
      </c>
      <c r="AE6">
        <f t="shared" si="1"/>
        <v>0</v>
      </c>
      <c r="AF6" s="45">
        <f t="shared" si="2"/>
        <v>0</v>
      </c>
    </row>
    <row r="7" spans="1:36" x14ac:dyDescent="0.25">
      <c r="B7" s="58"/>
      <c r="C7" s="70"/>
      <c r="D7" s="58"/>
      <c r="E7" s="62"/>
      <c r="F7" s="62"/>
      <c r="G7" s="62"/>
      <c r="H7" s="62">
        <f>SUMIFS('CTE Detail'!$M$1:$M$9999,'CTE Detail'!$D$1:$D$9999,'CTE Analysis'!A7,'CTE Detail'!$Q$1:$Q$9999,"&lt;&gt;NFER")</f>
        <v>0</v>
      </c>
      <c r="I7" s="16"/>
      <c r="K7" s="1"/>
      <c r="L7" s="1"/>
      <c r="X7" s="1">
        <f t="shared" si="0"/>
        <v>0</v>
      </c>
      <c r="AC7" t="s">
        <v>776</v>
      </c>
      <c r="AD7" s="16">
        <v>1308</v>
      </c>
      <c r="AE7">
        <f t="shared" si="1"/>
        <v>0</v>
      </c>
      <c r="AF7" s="45">
        <f t="shared" si="2"/>
        <v>0</v>
      </c>
    </row>
    <row r="8" spans="1:36" x14ac:dyDescent="0.25">
      <c r="B8" s="58"/>
      <c r="C8" s="70"/>
      <c r="D8" s="58"/>
      <c r="E8" s="62"/>
      <c r="F8" s="62"/>
      <c r="G8" s="62"/>
      <c r="H8" s="62">
        <f>SUMIFS('CTE Detail'!$M$1:$M$9999,'CTE Detail'!$D$1:$D$9999,'CTE Analysis'!A8,'CTE Detail'!$Q$1:$Q$9999,"&lt;&gt;NFER")</f>
        <v>0</v>
      </c>
      <c r="I8" s="16"/>
      <c r="K8" s="1"/>
      <c r="L8" s="1"/>
      <c r="X8" s="1">
        <f t="shared" si="0"/>
        <v>0</v>
      </c>
      <c r="AD8" s="16"/>
      <c r="AF8" s="45"/>
    </row>
    <row r="9" spans="1:36" x14ac:dyDescent="0.25">
      <c r="B9" s="58"/>
      <c r="C9" s="70"/>
      <c r="D9" s="58"/>
      <c r="E9" s="62"/>
      <c r="F9" s="62"/>
      <c r="G9" s="62"/>
      <c r="H9" s="62">
        <f>SUMIFS('CTE Detail'!$M$1:$M$9999,'CTE Detail'!$D$1:$D$9999,'CTE Analysis'!A9,'CTE Detail'!$Q$1:$Q$9999,"&lt;&gt;NFER")</f>
        <v>0</v>
      </c>
      <c r="I9" s="16"/>
      <c r="K9" s="1"/>
      <c r="L9" s="1"/>
      <c r="X9" s="1">
        <f t="shared" si="0"/>
        <v>0</v>
      </c>
      <c r="AD9" s="16"/>
      <c r="AF9" s="45"/>
    </row>
    <row r="10" spans="1:36" x14ac:dyDescent="0.25">
      <c r="B10" s="58"/>
      <c r="C10" s="70"/>
      <c r="D10" s="58"/>
      <c r="E10" s="62"/>
      <c r="F10" s="62"/>
      <c r="G10" s="62"/>
      <c r="H10" s="62">
        <f>SUMIFS('CTE Detail'!$M$1:$M$9999,'CTE Detail'!$D$1:$D$9999,'CTE Analysis'!A10,'CTE Detail'!$Q$1:$Q$9999,"&lt;&gt;NFER")</f>
        <v>0</v>
      </c>
      <c r="I10" s="16"/>
      <c r="K10" s="1"/>
      <c r="L10" s="1"/>
      <c r="X10" s="1">
        <f t="shared" si="0"/>
        <v>0</v>
      </c>
      <c r="AD10" s="56" t="s">
        <v>45</v>
      </c>
      <c r="AE10" s="76" t="s">
        <v>3</v>
      </c>
      <c r="AG10" s="76" t="s">
        <v>812</v>
      </c>
      <c r="AI10" s="75"/>
    </row>
    <row r="11" spans="1:36" x14ac:dyDescent="0.25">
      <c r="B11" s="58"/>
      <c r="C11" s="70"/>
      <c r="D11" s="58"/>
      <c r="E11" s="62"/>
      <c r="F11" s="62"/>
      <c r="G11" s="62"/>
      <c r="H11" s="62">
        <f>SUMIFS('CTE Detail'!$M$1:$M$9999,'CTE Detail'!$D$1:$D$9999,'CTE Analysis'!A11,'CTE Detail'!$Q$1:$Q$9999,"&lt;&gt;NFER")</f>
        <v>0</v>
      </c>
      <c r="I11" s="16"/>
      <c r="K11" s="1"/>
      <c r="L11" s="1"/>
      <c r="X11" s="1">
        <f t="shared" si="0"/>
        <v>0</v>
      </c>
      <c r="AC11" t="s">
        <v>768</v>
      </c>
      <c r="AD11" s="56" t="s">
        <v>761</v>
      </c>
      <c r="AE11" s="76" t="s">
        <v>761</v>
      </c>
      <c r="AF11" s="45" t="s">
        <v>4</v>
      </c>
      <c r="AG11" s="76" t="s">
        <v>777</v>
      </c>
      <c r="AI11" s="75"/>
      <c r="AJ11" s="45"/>
    </row>
    <row r="12" spans="1:36" x14ac:dyDescent="0.25">
      <c r="B12" s="58"/>
      <c r="C12" s="70"/>
      <c r="D12" s="58"/>
      <c r="E12" s="62"/>
      <c r="F12" s="62"/>
      <c r="G12" s="62"/>
      <c r="H12" s="62">
        <f>SUMIFS('CTE Detail'!$M$1:$M$9999,'CTE Detail'!$D$1:$D$9999,'CTE Analysis'!A12,'CTE Detail'!$Q$1:$Q$9999,"&lt;&gt;NFER")</f>
        <v>0</v>
      </c>
      <c r="I12" s="16"/>
      <c r="K12" s="1"/>
      <c r="L12" s="1"/>
      <c r="X12" s="1">
        <f t="shared" si="0"/>
        <v>0</v>
      </c>
      <c r="AC12" t="s">
        <v>772</v>
      </c>
      <c r="AD12" s="64">
        <f>SUMIF($D$3:$D$5001,1,$E$3:$E$5001)</f>
        <v>0</v>
      </c>
      <c r="AF12" s="45">
        <f>AD12-AE12</f>
        <v>0</v>
      </c>
      <c r="AG12" s="16">
        <f>AD12*AF3</f>
        <v>0</v>
      </c>
      <c r="AH12" s="16"/>
      <c r="AJ12" s="45"/>
    </row>
    <row r="13" spans="1:36" x14ac:dyDescent="0.25">
      <c r="B13" s="58"/>
      <c r="C13" s="70"/>
      <c r="D13" s="58"/>
      <c r="E13" s="62"/>
      <c r="F13" s="62"/>
      <c r="G13" s="62"/>
      <c r="H13" s="62">
        <f>SUMIFS('CTE Detail'!$M$1:$M$9999,'CTE Detail'!$D$1:$D$9999,'CTE Analysis'!A13,'CTE Detail'!$Q$1:$Q$9999,"&lt;&gt;NFER")</f>
        <v>0</v>
      </c>
      <c r="I13" s="16"/>
      <c r="K13" s="1"/>
      <c r="L13" s="1"/>
      <c r="X13" s="1">
        <f t="shared" si="0"/>
        <v>0</v>
      </c>
      <c r="AC13" t="s">
        <v>773</v>
      </c>
      <c r="AD13" s="64">
        <f>SUMIF($D$3:$D$5001,2,$E$3:$E$5001)</f>
        <v>0</v>
      </c>
      <c r="AF13" s="45">
        <f t="shared" ref="AF13:AF16" si="3">AD13-AE13</f>
        <v>0</v>
      </c>
      <c r="AG13" s="16">
        <f t="shared" ref="AG13:AG16" si="4">AD13*AF4</f>
        <v>0</v>
      </c>
      <c r="AH13" s="16"/>
      <c r="AJ13" s="45"/>
    </row>
    <row r="14" spans="1:36" x14ac:dyDescent="0.25">
      <c r="B14" s="58"/>
      <c r="C14" s="70"/>
      <c r="D14" s="58"/>
      <c r="E14" s="62"/>
      <c r="F14" s="62"/>
      <c r="G14" s="62"/>
      <c r="H14" s="62">
        <f>SUMIFS('CTE Detail'!$M$1:$M$9999,'CTE Detail'!$D$1:$D$9999,'CTE Analysis'!A14,'CTE Detail'!$Q$1:$Q$9999,"&lt;&gt;NFER")</f>
        <v>0</v>
      </c>
      <c r="I14" s="16"/>
      <c r="K14" s="1"/>
      <c r="L14" s="1"/>
      <c r="X14" s="1">
        <f t="shared" si="0"/>
        <v>0</v>
      </c>
      <c r="AC14" t="s">
        <v>774</v>
      </c>
      <c r="AD14" s="64">
        <f>SUMIF($D$3:$D$5001,3,$E$3:$E$5001)</f>
        <v>0</v>
      </c>
      <c r="AF14" s="45">
        <f t="shared" si="3"/>
        <v>0</v>
      </c>
      <c r="AG14" s="16">
        <f t="shared" si="4"/>
        <v>0</v>
      </c>
      <c r="AH14" s="16"/>
      <c r="AJ14" s="45"/>
    </row>
    <row r="15" spans="1:36" x14ac:dyDescent="0.25">
      <c r="B15" s="58"/>
      <c r="C15" s="70"/>
      <c r="D15" s="58"/>
      <c r="E15" s="62"/>
      <c r="F15" s="62"/>
      <c r="G15" s="62"/>
      <c r="H15" s="62">
        <f>SUMIFS('CTE Detail'!$M$1:$M$9999,'CTE Detail'!$D$1:$D$9999,'CTE Analysis'!A15,'CTE Detail'!$Q$1:$Q$9999,"&lt;&gt;NFER")</f>
        <v>0</v>
      </c>
      <c r="I15" s="16"/>
      <c r="K15" s="1"/>
      <c r="L15" s="1"/>
      <c r="X15" s="1">
        <f t="shared" si="0"/>
        <v>0</v>
      </c>
      <c r="AC15" t="s">
        <v>775</v>
      </c>
      <c r="AD15" s="64">
        <f>SUMIF($D$3:$D$5001,4,$E$3:$E$5001)</f>
        <v>0</v>
      </c>
      <c r="AF15" s="45">
        <f t="shared" si="3"/>
        <v>0</v>
      </c>
      <c r="AG15" s="16">
        <f t="shared" si="4"/>
        <v>0</v>
      </c>
      <c r="AH15" s="16"/>
      <c r="AJ15" s="45"/>
    </row>
    <row r="16" spans="1:36" x14ac:dyDescent="0.25">
      <c r="B16" s="58"/>
      <c r="C16" s="70"/>
      <c r="D16" s="58"/>
      <c r="E16" s="62"/>
      <c r="F16" s="62"/>
      <c r="G16" s="62"/>
      <c r="H16" s="62">
        <f>SUMIFS('CTE Detail'!$M$1:$M$9999,'CTE Detail'!$D$1:$D$9999,'CTE Analysis'!A16,'CTE Detail'!$Q$1:$Q$9999,"&lt;&gt;NFER")</f>
        <v>0</v>
      </c>
      <c r="I16" s="16"/>
      <c r="K16" s="1"/>
      <c r="L16" s="1"/>
      <c r="X16" s="1">
        <f t="shared" si="0"/>
        <v>0</v>
      </c>
      <c r="AC16" t="s">
        <v>776</v>
      </c>
      <c r="AD16" s="64">
        <f>SUMIF($D$3:$D$5001,5,$E$3:$E$5001)</f>
        <v>0</v>
      </c>
      <c r="AF16" s="45">
        <f t="shared" si="3"/>
        <v>0</v>
      </c>
      <c r="AG16" s="16">
        <f t="shared" si="4"/>
        <v>0</v>
      </c>
      <c r="AH16" s="16"/>
      <c r="AJ16" s="45"/>
    </row>
    <row r="17" spans="2:36" x14ac:dyDescent="0.25">
      <c r="B17" s="58"/>
      <c r="C17" s="70"/>
      <c r="D17" s="58"/>
      <c r="E17" s="62"/>
      <c r="F17" s="62"/>
      <c r="G17" s="62"/>
      <c r="H17" s="62">
        <f>SUMIFS('CTE Detail'!$M$1:$M$9999,'CTE Detail'!$D$1:$D$9999,'CTE Analysis'!A17,'CTE Detail'!$Q$1:$Q$9999,"&lt;&gt;NFER")</f>
        <v>0</v>
      </c>
      <c r="I17" s="16"/>
      <c r="K17" s="1"/>
      <c r="L17" s="1"/>
      <c r="X17" s="1">
        <f t="shared" si="0"/>
        <v>0</v>
      </c>
      <c r="AC17" t="s">
        <v>778</v>
      </c>
      <c r="AD17" s="64">
        <f>SUM(AD12:AD16)</f>
        <v>0</v>
      </c>
      <c r="AE17" s="16">
        <f>SUM(AE12:AE16)</f>
        <v>0</v>
      </c>
      <c r="AF17" s="16">
        <f>SUM(AF12:AF16)</f>
        <v>0</v>
      </c>
      <c r="AG17" s="16">
        <f>SUM(AG12:AG16)</f>
        <v>0</v>
      </c>
      <c r="AH17" s="16"/>
      <c r="AI17" s="64"/>
      <c r="AJ17" s="45"/>
    </row>
    <row r="18" spans="2:36" x14ac:dyDescent="0.25">
      <c r="B18" s="58"/>
      <c r="C18" s="70"/>
      <c r="D18" s="58"/>
      <c r="E18" s="62"/>
      <c r="F18" s="62"/>
      <c r="G18" s="62"/>
      <c r="H18" s="62">
        <f>SUMIFS('CTE Detail'!$M$1:$M$9999,'CTE Detail'!$D$1:$D$9999,'CTE Analysis'!A18,'CTE Detail'!$Q$1:$Q$9999,"&lt;&gt;NFER")</f>
        <v>0</v>
      </c>
      <c r="I18" s="16"/>
      <c r="K18" s="1"/>
      <c r="L18" s="1"/>
      <c r="X18" s="1">
        <f t="shared" si="0"/>
        <v>0</v>
      </c>
      <c r="AC18" t="s">
        <v>815</v>
      </c>
      <c r="AD18" s="64"/>
      <c r="AE18" s="64"/>
      <c r="AG18" s="16">
        <f>AD17*245*AE3</f>
        <v>0</v>
      </c>
      <c r="AH18" s="16"/>
      <c r="AI18" s="45"/>
    </row>
    <row r="19" spans="2:36" x14ac:dyDescent="0.25">
      <c r="B19" s="58"/>
      <c r="C19" s="70"/>
      <c r="D19" s="58"/>
      <c r="E19" s="62"/>
      <c r="F19" s="62"/>
      <c r="G19" s="62"/>
      <c r="H19" s="62">
        <f>SUMIFS('CTE Detail'!$M$1:$M$9999,'CTE Detail'!$D$1:$D$9999,'CTE Analysis'!A19,'CTE Detail'!$Q$1:$Q$9999,"&lt;&gt;NFER")</f>
        <v>0</v>
      </c>
      <c r="I19" s="16"/>
      <c r="K19" s="1"/>
      <c r="L19" s="1"/>
      <c r="X19" s="1">
        <f t="shared" si="0"/>
        <v>0</v>
      </c>
      <c r="AD19" s="65"/>
      <c r="AE19" s="65"/>
      <c r="AF19" t="s">
        <v>55</v>
      </c>
      <c r="AG19" s="16">
        <f>SUM(AG17:AG18)</f>
        <v>0</v>
      </c>
      <c r="AH19" s="45"/>
    </row>
    <row r="20" spans="2:36" x14ac:dyDescent="0.25">
      <c r="B20" s="58"/>
      <c r="C20" s="70"/>
      <c r="D20" s="58"/>
      <c r="E20" s="62"/>
      <c r="F20" s="62"/>
      <c r="G20" s="62"/>
      <c r="H20" s="62">
        <f>SUMIFS('CTE Detail'!$M$1:$M$9999,'CTE Detail'!$D$1:$D$9999,'CTE Analysis'!A20,'CTE Detail'!$Q$1:$Q$9999,"&lt;&gt;NFER")</f>
        <v>0</v>
      </c>
      <c r="I20" s="16"/>
      <c r="K20" s="1"/>
      <c r="L20" s="1"/>
      <c r="X20" s="1">
        <f t="shared" si="0"/>
        <v>0</v>
      </c>
      <c r="AD20" s="65"/>
      <c r="AE20" s="65"/>
      <c r="AG20" s="65"/>
      <c r="AH20" s="45"/>
    </row>
    <row r="21" spans="2:36" x14ac:dyDescent="0.25">
      <c r="B21" s="58"/>
      <c r="C21" s="70"/>
      <c r="D21" s="58"/>
      <c r="E21" s="62"/>
      <c r="F21" s="62"/>
      <c r="G21" s="62"/>
      <c r="H21" s="62">
        <f>SUMIFS('CTE Detail'!$M$1:$M$9999,'CTE Detail'!$D$1:$D$9999,'CTE Analysis'!A21,'CTE Detail'!$Q$1:$Q$9999,"&lt;&gt;NFER")</f>
        <v>0</v>
      </c>
      <c r="I21" s="16"/>
      <c r="K21" s="1"/>
      <c r="L21" s="1"/>
      <c r="X21" s="1">
        <f t="shared" si="0"/>
        <v>0</v>
      </c>
      <c r="AD21" s="66" t="s">
        <v>811</v>
      </c>
      <c r="AE21" s="76" t="s">
        <v>813</v>
      </c>
      <c r="AG21" s="76" t="s">
        <v>812</v>
      </c>
    </row>
    <row r="22" spans="2:36" x14ac:dyDescent="0.25">
      <c r="B22" s="58"/>
      <c r="C22" s="70"/>
      <c r="D22" s="58"/>
      <c r="E22" s="62"/>
      <c r="F22" s="62"/>
      <c r="G22" s="62"/>
      <c r="H22" s="62">
        <f>SUMIFS('CTE Detail'!$M$1:$M$9999,'CTE Detail'!$D$1:$D$9999,'CTE Analysis'!A22,'CTE Detail'!$Q$1:$Q$9999,"&lt;&gt;NFER")</f>
        <v>0</v>
      </c>
      <c r="I22" s="16"/>
      <c r="K22" s="1"/>
      <c r="L22" s="1"/>
      <c r="X22" s="1">
        <f t="shared" si="0"/>
        <v>0</v>
      </c>
      <c r="AC22" t="s">
        <v>768</v>
      </c>
      <c r="AD22" s="66" t="s">
        <v>761</v>
      </c>
      <c r="AE22" s="76" t="s">
        <v>761</v>
      </c>
      <c r="AF22" t="s">
        <v>4</v>
      </c>
      <c r="AG22" s="76" t="s">
        <v>777</v>
      </c>
    </row>
    <row r="23" spans="2:36" x14ac:dyDescent="0.25">
      <c r="B23" s="58"/>
      <c r="C23" s="70"/>
      <c r="D23" s="58"/>
      <c r="E23" s="62"/>
      <c r="F23" s="62"/>
      <c r="G23" s="62"/>
      <c r="H23" s="62">
        <f>SUMIFS('CTE Detail'!$M$1:$M$9999,'CTE Detail'!$D$1:$D$9999,'CTE Analysis'!A23,'CTE Detail'!$Q$1:$Q$9999,"&lt;&gt;NFER")</f>
        <v>0</v>
      </c>
      <c r="I23" s="16"/>
      <c r="K23" s="1"/>
      <c r="L23" s="1"/>
      <c r="X23" s="1">
        <f t="shared" si="0"/>
        <v>0</v>
      </c>
      <c r="AC23" t="s">
        <v>772</v>
      </c>
      <c r="AD23" s="64">
        <f>SUMIF($D$3:$D$5001,1,$F$3:$F$5001)</f>
        <v>0</v>
      </c>
      <c r="AE23" s="16"/>
      <c r="AF23" s="45">
        <f>AD23-AE23</f>
        <v>0</v>
      </c>
      <c r="AG23" s="16">
        <f>AD23*AD3</f>
        <v>0</v>
      </c>
      <c r="AH23" s="45"/>
    </row>
    <row r="24" spans="2:36" x14ac:dyDescent="0.25">
      <c r="B24" s="58"/>
      <c r="C24" s="70"/>
      <c r="D24" s="58"/>
      <c r="E24" s="62"/>
      <c r="F24" s="62"/>
      <c r="G24" s="62"/>
      <c r="H24" s="62">
        <f>SUMIFS('CTE Detail'!$M$1:$M$9999,'CTE Detail'!$D$1:$D$9999,'CTE Analysis'!A24,'CTE Detail'!$Q$1:$Q$9999,"&lt;&gt;NFER")</f>
        <v>0</v>
      </c>
      <c r="I24" s="16"/>
      <c r="K24" s="1"/>
      <c r="L24" s="1"/>
      <c r="X24" s="1">
        <f t="shared" si="0"/>
        <v>0</v>
      </c>
      <c r="AC24" t="s">
        <v>773</v>
      </c>
      <c r="AD24" s="64">
        <f>SUMIF($D$3:$D$5001,2,$F$3:$F$5001)</f>
        <v>0</v>
      </c>
      <c r="AE24" s="16"/>
      <c r="AF24" s="45">
        <f t="shared" ref="AF24:AF27" si="5">AD24-AE24</f>
        <v>0</v>
      </c>
      <c r="AG24" s="16">
        <f t="shared" ref="AG24:AG27" si="6">AD24*AD4</f>
        <v>0</v>
      </c>
      <c r="AH24" s="45"/>
    </row>
    <row r="25" spans="2:36" x14ac:dyDescent="0.25">
      <c r="B25" s="58"/>
      <c r="C25" s="70"/>
      <c r="D25" s="58"/>
      <c r="E25" s="62"/>
      <c r="F25" s="62"/>
      <c r="G25" s="62"/>
      <c r="H25" s="62">
        <f>SUMIFS('CTE Detail'!$M$1:$M$9999,'CTE Detail'!$D$1:$D$9999,'CTE Analysis'!A25,'CTE Detail'!$Q$1:$Q$9999,"&lt;&gt;NFER")</f>
        <v>0</v>
      </c>
      <c r="I25" s="16"/>
      <c r="K25" s="1"/>
      <c r="L25" s="1"/>
      <c r="X25" s="1">
        <f t="shared" si="0"/>
        <v>0</v>
      </c>
      <c r="AC25" t="s">
        <v>774</v>
      </c>
      <c r="AD25" s="64">
        <f>SUMIF($D$3:$D$5001,3,$F$3:$F$5001)</f>
        <v>0</v>
      </c>
      <c r="AE25" s="16"/>
      <c r="AF25" s="45">
        <f t="shared" si="5"/>
        <v>0</v>
      </c>
      <c r="AG25" s="16">
        <f t="shared" si="6"/>
        <v>0</v>
      </c>
      <c r="AH25" s="45"/>
    </row>
    <row r="26" spans="2:36" x14ac:dyDescent="0.25">
      <c r="B26" s="58"/>
      <c r="C26" s="70"/>
      <c r="D26" s="58"/>
      <c r="E26" s="62"/>
      <c r="F26" s="62"/>
      <c r="G26" s="62"/>
      <c r="H26" s="62">
        <f>SUMIFS('CTE Detail'!$M$1:$M$9999,'CTE Detail'!$D$1:$D$9999,'CTE Analysis'!A26,'CTE Detail'!$Q$1:$Q$9999,"&lt;&gt;NFER")</f>
        <v>0</v>
      </c>
      <c r="I26" s="16"/>
      <c r="K26" s="1"/>
      <c r="L26" s="1"/>
      <c r="X26" s="1">
        <f t="shared" si="0"/>
        <v>0</v>
      </c>
      <c r="AC26" t="s">
        <v>775</v>
      </c>
      <c r="AD26" s="64">
        <f>SUMIF($D$3:$D$5001,4,$F$3:$F$5001)</f>
        <v>0</v>
      </c>
      <c r="AE26" s="16"/>
      <c r="AF26" s="45">
        <f t="shared" si="5"/>
        <v>0</v>
      </c>
      <c r="AG26" s="16">
        <f t="shared" si="6"/>
        <v>0</v>
      </c>
      <c r="AH26" s="45"/>
    </row>
    <row r="27" spans="2:36" x14ac:dyDescent="0.25">
      <c r="B27" s="58"/>
      <c r="C27" s="70"/>
      <c r="D27" s="58"/>
      <c r="E27" s="62"/>
      <c r="F27" s="62"/>
      <c r="G27" s="62"/>
      <c r="H27" s="62">
        <f>SUMIFS('CTE Detail'!$M$1:$M$9999,'CTE Detail'!$D$1:$D$9999,'CTE Analysis'!A27,'CTE Detail'!$Q$1:$Q$9999,"&lt;&gt;NFER")</f>
        <v>0</v>
      </c>
      <c r="I27" s="16"/>
      <c r="K27" s="1"/>
      <c r="L27" s="1"/>
      <c r="X27" s="1">
        <f t="shared" si="0"/>
        <v>0</v>
      </c>
      <c r="AC27" t="s">
        <v>776</v>
      </c>
      <c r="AD27" s="64">
        <f>SUMIF($D$3:$D$5001,5,$F$3:$F$5001)</f>
        <v>0</v>
      </c>
      <c r="AE27" s="16"/>
      <c r="AF27" s="45">
        <f t="shared" si="5"/>
        <v>0</v>
      </c>
      <c r="AG27" s="16">
        <f t="shared" si="6"/>
        <v>0</v>
      </c>
      <c r="AH27" s="45"/>
    </row>
    <row r="28" spans="2:36" x14ac:dyDescent="0.25">
      <c r="B28" s="58"/>
      <c r="C28" s="70"/>
      <c r="D28" s="58"/>
      <c r="E28" s="62"/>
      <c r="F28" s="62"/>
      <c r="G28" s="62"/>
      <c r="H28" s="62">
        <f>SUMIFS('CTE Detail'!$M$1:$M$9999,'CTE Detail'!$D$1:$D$9999,'CTE Analysis'!A28,'CTE Detail'!$Q$1:$Q$9999,"&lt;&gt;NFER")</f>
        <v>0</v>
      </c>
      <c r="I28" s="16"/>
      <c r="K28" s="1"/>
      <c r="L28" s="1"/>
      <c r="X28" s="1">
        <f t="shared" si="0"/>
        <v>0</v>
      </c>
      <c r="AC28" t="s">
        <v>55</v>
      </c>
      <c r="AD28" s="65">
        <f>SUM(AD23:AD27)</f>
        <v>0</v>
      </c>
      <c r="AE28" s="65">
        <f>SUM(AE23:AE27)</f>
        <v>0</v>
      </c>
      <c r="AF28" s="45">
        <f>SUM(AF23:AF27)</f>
        <v>0</v>
      </c>
      <c r="AG28" s="45">
        <f>SUM(AG23:AG27)</f>
        <v>0</v>
      </c>
    </row>
    <row r="29" spans="2:36" x14ac:dyDescent="0.25">
      <c r="B29" s="58"/>
      <c r="C29" s="70"/>
      <c r="D29" s="58"/>
      <c r="E29" s="62"/>
      <c r="F29" s="62"/>
      <c r="G29" s="62"/>
      <c r="H29" s="62">
        <f>SUMIFS('CTE Detail'!$M$1:$M$9999,'CTE Detail'!$D$1:$D$9999,'CTE Analysis'!A29,'CTE Detail'!$Q$1:$Q$9999,"&lt;&gt;NFER")</f>
        <v>0</v>
      </c>
      <c r="I29" s="16"/>
      <c r="K29" s="1"/>
      <c r="L29" s="1"/>
      <c r="X29" s="1">
        <f t="shared" si="0"/>
        <v>0</v>
      </c>
      <c r="AD29" s="65"/>
    </row>
    <row r="30" spans="2:36" x14ac:dyDescent="0.25">
      <c r="B30" s="58"/>
      <c r="C30" s="70"/>
      <c r="D30" s="58"/>
      <c r="E30" s="62"/>
      <c r="F30" s="62"/>
      <c r="G30" s="62"/>
      <c r="H30" s="62">
        <f>SUMIFS('CTE Detail'!$M$1:$M$9999,'CTE Detail'!$D$1:$D$9999,'CTE Analysis'!A30,'CTE Detail'!$Q$1:$Q$9999,"&lt;&gt;NFER")</f>
        <v>0</v>
      </c>
      <c r="I30" s="16"/>
      <c r="K30" s="1"/>
      <c r="L30" s="1"/>
      <c r="X30" s="1">
        <f t="shared" si="0"/>
        <v>0</v>
      </c>
      <c r="AD30" s="66" t="s">
        <v>810</v>
      </c>
      <c r="AE30" t="s">
        <v>814</v>
      </c>
      <c r="AG30" s="76" t="s">
        <v>812</v>
      </c>
    </row>
    <row r="31" spans="2:36" x14ac:dyDescent="0.25">
      <c r="B31" s="58"/>
      <c r="C31" s="70"/>
      <c r="D31" s="58"/>
      <c r="E31" s="62"/>
      <c r="F31" s="62"/>
      <c r="G31" s="62"/>
      <c r="H31" s="62">
        <f>SUMIFS('CTE Detail'!$M$1:$M$9999,'CTE Detail'!$D$1:$D$9999,'CTE Analysis'!A31,'CTE Detail'!$Q$1:$Q$9999,"&lt;&gt;NFER")</f>
        <v>0</v>
      </c>
      <c r="I31" s="16"/>
      <c r="K31" s="1"/>
      <c r="L31" s="1"/>
      <c r="X31" s="1">
        <f t="shared" si="0"/>
        <v>0</v>
      </c>
      <c r="AC31" t="s">
        <v>768</v>
      </c>
      <c r="AD31" s="66" t="s">
        <v>761</v>
      </c>
      <c r="AE31" t="s">
        <v>761</v>
      </c>
      <c r="AF31" t="s">
        <v>4</v>
      </c>
      <c r="AG31" s="76" t="s">
        <v>777</v>
      </c>
    </row>
    <row r="32" spans="2:36" x14ac:dyDescent="0.25">
      <c r="B32" s="58"/>
      <c r="C32" s="70"/>
      <c r="D32" s="58"/>
      <c r="E32" s="62"/>
      <c r="F32" s="62"/>
      <c r="G32" s="62"/>
      <c r="H32" s="62">
        <f>SUMIFS('CTE Detail'!$M$1:$M$9999,'CTE Detail'!$D$1:$D$9999,'CTE Analysis'!A32,'CTE Detail'!$Q$1:$Q$9999,"&lt;&gt;NFER")</f>
        <v>0</v>
      </c>
      <c r="I32" s="16"/>
      <c r="K32" s="1"/>
      <c r="L32" s="1"/>
      <c r="X32" s="1">
        <f t="shared" si="0"/>
        <v>0</v>
      </c>
      <c r="AC32" t="s">
        <v>772</v>
      </c>
      <c r="AD32" s="64">
        <f>SUMIF($D$3:$D$5001,1,$G$3:$G$5001)</f>
        <v>0</v>
      </c>
      <c r="AE32" s="16"/>
      <c r="AF32" s="45">
        <f>AD32-AE32</f>
        <v>0</v>
      </c>
      <c r="AG32" s="16">
        <f>AD32*AD12</f>
        <v>0</v>
      </c>
      <c r="AH32" s="45"/>
    </row>
    <row r="33" spans="2:34" x14ac:dyDescent="0.25">
      <c r="B33" s="58"/>
      <c r="C33" s="70"/>
      <c r="D33" s="58"/>
      <c r="E33" s="62"/>
      <c r="F33" s="62"/>
      <c r="G33" s="62"/>
      <c r="H33" s="62">
        <f>SUMIFS('CTE Detail'!$M$1:$M$9999,'CTE Detail'!$D$1:$D$9999,'CTE Analysis'!A33,'CTE Detail'!$Q$1:$Q$9999,"&lt;&gt;NFER")</f>
        <v>0</v>
      </c>
      <c r="I33" s="16"/>
      <c r="K33" s="1"/>
      <c r="L33" s="1"/>
      <c r="X33" s="1">
        <f t="shared" si="0"/>
        <v>0</v>
      </c>
      <c r="AC33" t="s">
        <v>773</v>
      </c>
      <c r="AD33" s="64">
        <f>SUMIF($D$3:$D$5001,2,$G$3:$G$5001)</f>
        <v>0</v>
      </c>
      <c r="AE33" s="16"/>
      <c r="AF33" s="45">
        <f t="shared" ref="AF33:AF36" si="7">AD33-AE33</f>
        <v>0</v>
      </c>
      <c r="AG33" s="16">
        <f t="shared" ref="AG33:AG36" si="8">AD33*AD13</f>
        <v>0</v>
      </c>
      <c r="AH33" s="45"/>
    </row>
    <row r="34" spans="2:34" x14ac:dyDescent="0.25">
      <c r="B34" s="58"/>
      <c r="C34" s="70"/>
      <c r="D34" s="58"/>
      <c r="E34" s="62"/>
      <c r="F34" s="62"/>
      <c r="G34" s="62"/>
      <c r="H34" s="62">
        <f>SUMIFS('CTE Detail'!$M$1:$M$9999,'CTE Detail'!$D$1:$D$9999,'CTE Analysis'!A34,'CTE Detail'!$Q$1:$Q$9999,"&lt;&gt;NFER")</f>
        <v>0</v>
      </c>
      <c r="I34" s="16"/>
      <c r="K34" s="1"/>
      <c r="L34" s="1"/>
      <c r="X34" s="1">
        <f t="shared" si="0"/>
        <v>0</v>
      </c>
      <c r="AC34" t="s">
        <v>774</v>
      </c>
      <c r="AD34" s="64">
        <f>SUMIF($D$3:$D$5001,3,$G$3:$G$5001)</f>
        <v>0</v>
      </c>
      <c r="AE34" s="16"/>
      <c r="AF34" s="45">
        <f t="shared" si="7"/>
        <v>0</v>
      </c>
      <c r="AG34" s="16">
        <f t="shared" si="8"/>
        <v>0</v>
      </c>
      <c r="AH34" s="45"/>
    </row>
    <row r="35" spans="2:34" x14ac:dyDescent="0.25">
      <c r="B35" s="58"/>
      <c r="C35" s="70"/>
      <c r="D35" s="58"/>
      <c r="E35" s="62"/>
      <c r="F35" s="62"/>
      <c r="G35" s="62"/>
      <c r="H35" s="62">
        <f>SUMIFS('CTE Detail'!$M$1:$M$9999,'CTE Detail'!$D$1:$D$9999,'CTE Analysis'!A35,'CTE Detail'!$Q$1:$Q$9999,"&lt;&gt;NFER")</f>
        <v>0</v>
      </c>
      <c r="I35" s="16"/>
      <c r="K35" s="1"/>
      <c r="L35" s="1"/>
      <c r="X35" s="1">
        <f t="shared" si="0"/>
        <v>0</v>
      </c>
      <c r="AC35" t="s">
        <v>775</v>
      </c>
      <c r="AD35" s="64">
        <f>SUMIF($D$3:$D$5001,4,$G$3:$G$5001)</f>
        <v>0</v>
      </c>
      <c r="AE35" s="16"/>
      <c r="AF35" s="45">
        <f t="shared" si="7"/>
        <v>0</v>
      </c>
      <c r="AG35" s="16">
        <f t="shared" si="8"/>
        <v>0</v>
      </c>
      <c r="AH35" s="45"/>
    </row>
    <row r="36" spans="2:34" x14ac:dyDescent="0.25">
      <c r="B36" s="58"/>
      <c r="C36" s="70"/>
      <c r="D36" s="58"/>
      <c r="E36" s="62"/>
      <c r="F36" s="62"/>
      <c r="G36" s="62"/>
      <c r="H36" s="62">
        <f>SUMIFS('CTE Detail'!$M$1:$M$9999,'CTE Detail'!$D$1:$D$9999,'CTE Analysis'!A36,'CTE Detail'!$Q$1:$Q$9999,"&lt;&gt;NFER")</f>
        <v>0</v>
      </c>
      <c r="I36" s="16"/>
      <c r="K36" s="1"/>
      <c r="L36" s="1"/>
      <c r="X36" s="1">
        <f t="shared" si="0"/>
        <v>0</v>
      </c>
      <c r="AC36" t="s">
        <v>776</v>
      </c>
      <c r="AD36" s="64">
        <f>SUMIF($D$3:$D$5001,5,$G$3:$G$5001)</f>
        <v>0</v>
      </c>
      <c r="AE36" s="16"/>
      <c r="AF36" s="45">
        <f t="shared" si="7"/>
        <v>0</v>
      </c>
      <c r="AG36" s="16">
        <f t="shared" si="8"/>
        <v>0</v>
      </c>
      <c r="AH36" s="45"/>
    </row>
    <row r="37" spans="2:34" x14ac:dyDescent="0.25">
      <c r="B37" s="58"/>
      <c r="C37" s="70"/>
      <c r="D37" s="58"/>
      <c r="E37" s="62"/>
      <c r="F37" s="62"/>
      <c r="G37" s="62"/>
      <c r="H37" s="62">
        <f>SUMIFS('CTE Detail'!$M$1:$M$9999,'CTE Detail'!$D$1:$D$9999,'CTE Analysis'!A37,'CTE Detail'!$Q$1:$Q$9999,"&lt;&gt;NFER")</f>
        <v>0</v>
      </c>
      <c r="I37" s="16"/>
      <c r="K37" s="1"/>
      <c r="L37" s="1"/>
      <c r="X37" s="1">
        <f t="shared" si="0"/>
        <v>0</v>
      </c>
      <c r="AC37" t="s">
        <v>55</v>
      </c>
      <c r="AD37" s="65">
        <f>SUM(AD32:AD36)</f>
        <v>0</v>
      </c>
      <c r="AE37" s="65">
        <f>SUM(AE32:AE36)</f>
        <v>0</v>
      </c>
      <c r="AF37" s="45">
        <f>SUM(AF32:AF36)</f>
        <v>0</v>
      </c>
      <c r="AG37" s="45">
        <f>SUM(AG32:AG36)</f>
        <v>0</v>
      </c>
      <c r="AH37" s="45"/>
    </row>
    <row r="38" spans="2:34" x14ac:dyDescent="0.25">
      <c r="B38" s="58"/>
      <c r="C38" s="70"/>
      <c r="D38" s="58"/>
      <c r="E38" s="62"/>
      <c r="F38" s="62"/>
      <c r="G38" s="62"/>
      <c r="H38" s="62">
        <f>SUMIFS('CTE Detail'!$M$1:$M$9999,'CTE Detail'!$D$1:$D$9999,'CTE Analysis'!A38,'CTE Detail'!$Q$1:$Q$9999,"&lt;&gt;NFER")</f>
        <v>0</v>
      </c>
      <c r="I38" s="16"/>
      <c r="K38" s="1"/>
      <c r="L38" s="1"/>
      <c r="X38" s="1">
        <f t="shared" si="0"/>
        <v>0</v>
      </c>
      <c r="AD38" s="65"/>
    </row>
    <row r="39" spans="2:34" x14ac:dyDescent="0.25">
      <c r="B39" s="58"/>
      <c r="C39" s="70"/>
      <c r="D39" s="58"/>
      <c r="E39" s="62"/>
      <c r="F39" s="62"/>
      <c r="G39" s="62"/>
      <c r="H39" s="62">
        <f>SUMIFS('CTE Detail'!$M$1:$M$9999,'CTE Detail'!$D$1:$D$9999,'CTE Analysis'!A39,'CTE Detail'!$Q$1:$Q$9999,"&lt;&gt;NFER")</f>
        <v>0</v>
      </c>
      <c r="I39" s="16"/>
      <c r="K39" s="1"/>
      <c r="L39" s="1"/>
      <c r="X39" s="1">
        <f t="shared" si="0"/>
        <v>0</v>
      </c>
      <c r="AD39" s="66" t="s">
        <v>55</v>
      </c>
      <c r="AE39" s="56" t="s">
        <v>55</v>
      </c>
    </row>
    <row r="40" spans="2:34" x14ac:dyDescent="0.25">
      <c r="B40" s="58"/>
      <c r="C40" s="70"/>
      <c r="D40" s="58"/>
      <c r="E40" s="62"/>
      <c r="F40" s="62"/>
      <c r="G40" s="62"/>
      <c r="H40" s="62">
        <f>SUMIFS('CTE Detail'!$M$1:$M$9999,'CTE Detail'!$D$1:$D$9999,'CTE Analysis'!A40,'CTE Detail'!$Q$1:$Q$9999,"&lt;&gt;NFER")</f>
        <v>0</v>
      </c>
      <c r="I40" s="16"/>
      <c r="K40" s="1"/>
      <c r="L40" s="1"/>
      <c r="X40" s="1">
        <f t="shared" si="0"/>
        <v>0</v>
      </c>
      <c r="AC40" t="s">
        <v>768</v>
      </c>
      <c r="AD40" s="66" t="s">
        <v>761</v>
      </c>
      <c r="AE40" t="s">
        <v>777</v>
      </c>
    </row>
    <row r="41" spans="2:34" x14ac:dyDescent="0.25">
      <c r="B41" s="58"/>
      <c r="C41" s="70"/>
      <c r="D41" s="58"/>
      <c r="E41" s="62"/>
      <c r="F41" s="62"/>
      <c r="G41" s="62"/>
      <c r="H41" s="62">
        <f>SUMIFS('CTE Detail'!$M$1:$M$9999,'CTE Detail'!$D$1:$D$9999,'CTE Analysis'!A41,'CTE Detail'!$Q$1:$Q$9999,"&lt;&gt;NFER")</f>
        <v>0</v>
      </c>
      <c r="I41" s="16"/>
      <c r="K41" s="1"/>
      <c r="L41" s="1"/>
      <c r="X41" s="1">
        <f t="shared" si="0"/>
        <v>0</v>
      </c>
      <c r="AC41" t="s">
        <v>772</v>
      </c>
      <c r="AD41" s="64">
        <f t="shared" ref="AD41:AD45" si="9">AD12+AD23+AD32</f>
        <v>0</v>
      </c>
      <c r="AE41" s="16">
        <f>AG12+AG23+AG32</f>
        <v>0</v>
      </c>
    </row>
    <row r="42" spans="2:34" x14ac:dyDescent="0.25">
      <c r="B42" s="58"/>
      <c r="C42" s="70"/>
      <c r="D42" s="58"/>
      <c r="E42" s="62"/>
      <c r="F42" s="62"/>
      <c r="G42" s="62"/>
      <c r="H42" s="62">
        <f>SUMIFS('CTE Detail'!$M$1:$M$9999,'CTE Detail'!$D$1:$D$9999,'CTE Analysis'!A42,'CTE Detail'!$Q$1:$Q$9999,"&lt;&gt;NFER")</f>
        <v>0</v>
      </c>
      <c r="I42" s="16"/>
      <c r="K42" s="1"/>
      <c r="L42" s="1"/>
      <c r="X42" s="1">
        <f t="shared" si="0"/>
        <v>0</v>
      </c>
      <c r="AC42" t="s">
        <v>773</v>
      </c>
      <c r="AD42" s="64">
        <f t="shared" si="9"/>
        <v>0</v>
      </c>
      <c r="AE42" s="16">
        <f t="shared" ref="AE42:AE47" si="10">AG13+AG24+AG33</f>
        <v>0</v>
      </c>
    </row>
    <row r="43" spans="2:34" x14ac:dyDescent="0.25">
      <c r="B43" s="58"/>
      <c r="C43" s="70"/>
      <c r="D43" s="58"/>
      <c r="E43" s="62"/>
      <c r="F43" s="62"/>
      <c r="G43" s="62"/>
      <c r="H43" s="62">
        <f>SUMIFS('CTE Detail'!$M$1:$M$9999,'CTE Detail'!$D$1:$D$9999,'CTE Analysis'!A43,'CTE Detail'!$Q$1:$Q$9999,"&lt;&gt;NFER")</f>
        <v>0</v>
      </c>
      <c r="I43" s="16"/>
      <c r="K43" s="1"/>
      <c r="L43" s="1"/>
      <c r="X43" s="1">
        <f t="shared" si="0"/>
        <v>0</v>
      </c>
      <c r="AC43" t="s">
        <v>774</v>
      </c>
      <c r="AD43" s="64">
        <f t="shared" si="9"/>
        <v>0</v>
      </c>
      <c r="AE43" s="16">
        <f t="shared" si="10"/>
        <v>0</v>
      </c>
    </row>
    <row r="44" spans="2:34" x14ac:dyDescent="0.25">
      <c r="B44" s="58"/>
      <c r="C44" s="70"/>
      <c r="D44" s="58"/>
      <c r="E44" s="62"/>
      <c r="F44" s="62"/>
      <c r="G44" s="62"/>
      <c r="H44" s="62">
        <f>SUMIFS('CTE Detail'!$M$1:$M$9999,'CTE Detail'!$D$1:$D$9999,'CTE Analysis'!A44,'CTE Detail'!$Q$1:$Q$9999,"&lt;&gt;NFER")</f>
        <v>0</v>
      </c>
      <c r="I44" s="16"/>
      <c r="K44" s="1"/>
      <c r="L44" s="1"/>
      <c r="X44" s="1">
        <f t="shared" si="0"/>
        <v>0</v>
      </c>
      <c r="AC44" t="s">
        <v>775</v>
      </c>
      <c r="AD44" s="64">
        <f t="shared" si="9"/>
        <v>0</v>
      </c>
      <c r="AE44" s="16">
        <f t="shared" si="10"/>
        <v>0</v>
      </c>
    </row>
    <row r="45" spans="2:34" x14ac:dyDescent="0.25">
      <c r="B45" s="58"/>
      <c r="C45" s="70"/>
      <c r="D45" s="58"/>
      <c r="E45" s="62"/>
      <c r="F45" s="62"/>
      <c r="G45" s="62"/>
      <c r="H45" s="62">
        <f>SUMIFS('CTE Detail'!$M$1:$M$9999,'CTE Detail'!$D$1:$D$9999,'CTE Analysis'!A45,'CTE Detail'!$Q$1:$Q$9999,"&lt;&gt;NFER")</f>
        <v>0</v>
      </c>
      <c r="I45" s="16"/>
      <c r="K45" s="1"/>
      <c r="L45" s="1"/>
      <c r="X45" s="1">
        <f t="shared" si="0"/>
        <v>0</v>
      </c>
      <c r="AC45" t="s">
        <v>776</v>
      </c>
      <c r="AD45" s="64">
        <f t="shared" si="9"/>
        <v>0</v>
      </c>
      <c r="AE45" s="16">
        <f t="shared" si="10"/>
        <v>0</v>
      </c>
    </row>
    <row r="46" spans="2:34" x14ac:dyDescent="0.25">
      <c r="B46" s="58"/>
      <c r="C46" s="70"/>
      <c r="D46" s="58"/>
      <c r="E46" s="62"/>
      <c r="F46" s="62"/>
      <c r="G46" s="62"/>
      <c r="H46" s="62">
        <f>SUMIFS('CTE Detail'!$M$1:$M$9999,'CTE Detail'!$D$1:$D$9999,'CTE Analysis'!A46,'CTE Detail'!$Q$1:$Q$9999,"&lt;&gt;NFER")</f>
        <v>0</v>
      </c>
      <c r="I46" s="16"/>
      <c r="K46" s="1"/>
      <c r="L46" s="1"/>
      <c r="X46" s="1">
        <f t="shared" si="0"/>
        <v>0</v>
      </c>
      <c r="AC46" t="s">
        <v>778</v>
      </c>
      <c r="AD46" s="64">
        <f>SUM(AD41:AD45)</f>
        <v>0</v>
      </c>
      <c r="AE46" s="16">
        <f t="shared" si="10"/>
        <v>0</v>
      </c>
    </row>
    <row r="47" spans="2:34" x14ac:dyDescent="0.25">
      <c r="B47" s="58"/>
      <c r="C47" s="70"/>
      <c r="D47" s="58"/>
      <c r="E47" s="62"/>
      <c r="F47" s="62"/>
      <c r="G47" s="62"/>
      <c r="H47" s="62">
        <f>SUMIFS('CTE Detail'!$M$1:$M$9999,'CTE Detail'!$D$1:$D$9999,'CTE Analysis'!A47,'CTE Detail'!$Q$1:$Q$9999,"&lt;&gt;NFER")</f>
        <v>0</v>
      </c>
      <c r="I47" s="16"/>
      <c r="K47" s="1"/>
      <c r="L47" s="1"/>
      <c r="X47" s="1">
        <f t="shared" si="0"/>
        <v>0</v>
      </c>
      <c r="AC47" t="s">
        <v>779</v>
      </c>
      <c r="AD47" s="64"/>
      <c r="AE47" s="16">
        <f t="shared" si="10"/>
        <v>0</v>
      </c>
    </row>
    <row r="48" spans="2:34" x14ac:dyDescent="0.25">
      <c r="B48" s="58"/>
      <c r="C48" s="70"/>
      <c r="D48" s="58"/>
      <c r="E48" s="62"/>
      <c r="F48" s="62"/>
      <c r="G48" s="62"/>
      <c r="H48" s="62">
        <f>SUMIFS('CTE Detail'!$M$1:$M$9999,'CTE Detail'!$D$1:$D$9999,'CTE Analysis'!A48,'CTE Detail'!$Q$1:$Q$9999,"&lt;&gt;NFER")</f>
        <v>0</v>
      </c>
      <c r="I48" s="16"/>
      <c r="K48" s="1"/>
      <c r="L48" s="1"/>
      <c r="X48" s="1">
        <f t="shared" si="0"/>
        <v>0</v>
      </c>
      <c r="AC48" t="s">
        <v>55</v>
      </c>
      <c r="AD48" s="65">
        <f>AD46</f>
        <v>0</v>
      </c>
      <c r="AE48" s="45">
        <f>SUM(AE46:AE47)</f>
        <v>0</v>
      </c>
    </row>
    <row r="49" spans="2:24" x14ac:dyDescent="0.25">
      <c r="B49" s="58"/>
      <c r="C49" s="70"/>
      <c r="D49" s="58"/>
      <c r="E49" s="62"/>
      <c r="F49" s="62"/>
      <c r="G49" s="62"/>
      <c r="H49" s="62">
        <f>SUMIFS('CTE Detail'!$M$1:$M$9999,'CTE Detail'!$D$1:$D$9999,'CTE Analysis'!A49,'CTE Detail'!$Q$1:$Q$9999,"&lt;&gt;NFER")</f>
        <v>0</v>
      </c>
      <c r="I49" s="16"/>
      <c r="K49" s="1"/>
      <c r="L49" s="1"/>
      <c r="X49" s="1">
        <f t="shared" si="0"/>
        <v>0</v>
      </c>
    </row>
    <row r="50" spans="2:24" x14ac:dyDescent="0.25">
      <c r="B50" s="58"/>
      <c r="C50" s="70"/>
      <c r="D50" s="58"/>
      <c r="E50" s="62"/>
      <c r="F50" s="62"/>
      <c r="G50" s="62"/>
      <c r="H50" s="62">
        <f>SUMIFS('CTE Detail'!$M$1:$M$9999,'CTE Detail'!$D$1:$D$9999,'CTE Analysis'!A50,'CTE Detail'!$Q$1:$Q$9999,"&lt;&gt;NFER")</f>
        <v>0</v>
      </c>
      <c r="I50" s="16"/>
      <c r="K50" s="1"/>
      <c r="L50" s="1"/>
      <c r="X50" s="1">
        <f t="shared" si="0"/>
        <v>0</v>
      </c>
    </row>
    <row r="51" spans="2:24" x14ac:dyDescent="0.25">
      <c r="B51" s="58"/>
      <c r="C51" s="70"/>
      <c r="D51" s="58"/>
      <c r="E51" s="62"/>
      <c r="F51" s="62"/>
      <c r="G51" s="62"/>
      <c r="H51" s="62">
        <f>SUMIFS('CTE Detail'!$M$1:$M$9999,'CTE Detail'!$D$1:$D$9999,'CTE Analysis'!A51,'CTE Detail'!$Q$1:$Q$9999,"&lt;&gt;NFER")</f>
        <v>0</v>
      </c>
      <c r="I51" s="16"/>
      <c r="K51" s="1"/>
      <c r="L51" s="1"/>
      <c r="X51" s="1">
        <f t="shared" si="0"/>
        <v>0</v>
      </c>
    </row>
    <row r="52" spans="2:24" x14ac:dyDescent="0.25">
      <c r="B52" s="58"/>
      <c r="C52" s="70"/>
      <c r="D52" s="58"/>
      <c r="E52" s="62"/>
      <c r="F52" s="62"/>
      <c r="G52" s="62"/>
      <c r="H52" s="62">
        <f>SUMIFS('CTE Detail'!$M$1:$M$9999,'CTE Detail'!$D$1:$D$9999,'CTE Analysis'!A52,'CTE Detail'!$Q$1:$Q$9999,"&lt;&gt;NFER")</f>
        <v>0</v>
      </c>
      <c r="I52" s="16"/>
      <c r="K52" s="1"/>
      <c r="L52" s="1"/>
      <c r="X52" s="1">
        <f t="shared" si="0"/>
        <v>0</v>
      </c>
    </row>
    <row r="53" spans="2:24" x14ac:dyDescent="0.25">
      <c r="B53" s="58"/>
      <c r="C53" s="70"/>
      <c r="D53" s="58"/>
      <c r="E53" s="62"/>
      <c r="F53" s="62"/>
      <c r="G53" s="62"/>
      <c r="H53" s="62">
        <f>SUMIFS('CTE Detail'!$M$1:$M$9999,'CTE Detail'!$D$1:$D$9999,'CTE Analysis'!A53,'CTE Detail'!$Q$1:$Q$9999,"&lt;&gt;NFER")</f>
        <v>0</v>
      </c>
      <c r="I53" s="16"/>
      <c r="K53" s="1"/>
      <c r="L53" s="1"/>
      <c r="X53" s="1">
        <f t="shared" si="0"/>
        <v>0</v>
      </c>
    </row>
    <row r="54" spans="2:24" x14ac:dyDescent="0.25">
      <c r="B54" s="58"/>
      <c r="C54" s="70"/>
      <c r="D54" s="58"/>
      <c r="E54" s="62"/>
      <c r="F54" s="62"/>
      <c r="G54" s="62"/>
      <c r="H54" s="62">
        <f>SUMIFS('CTE Detail'!$M$1:$M$9999,'CTE Detail'!$D$1:$D$9999,'CTE Analysis'!A54,'CTE Detail'!$Q$1:$Q$9999,"&lt;&gt;NFER")</f>
        <v>0</v>
      </c>
      <c r="I54" s="16"/>
      <c r="K54" s="1"/>
      <c r="L54" s="1"/>
      <c r="X54" s="1">
        <f t="shared" si="0"/>
        <v>0</v>
      </c>
    </row>
    <row r="55" spans="2:24" x14ac:dyDescent="0.25">
      <c r="B55" s="58"/>
      <c r="C55" s="70"/>
      <c r="D55" s="58"/>
      <c r="E55" s="62"/>
      <c r="F55" s="62"/>
      <c r="G55" s="62"/>
      <c r="H55" s="62">
        <f>SUMIFS('CTE Detail'!$M$1:$M$9999,'CTE Detail'!$D$1:$D$9999,'CTE Analysis'!A55,'CTE Detail'!$Q$1:$Q$9999,"&lt;&gt;NFER")</f>
        <v>0</v>
      </c>
      <c r="I55" s="16"/>
      <c r="K55" s="1"/>
      <c r="L55" s="1"/>
      <c r="X55" s="1">
        <f t="shared" si="0"/>
        <v>0</v>
      </c>
    </row>
    <row r="56" spans="2:24" x14ac:dyDescent="0.25">
      <c r="B56" s="58"/>
      <c r="C56" s="70"/>
      <c r="D56" s="58"/>
      <c r="E56" s="62"/>
      <c r="F56" s="62"/>
      <c r="G56" s="62"/>
      <c r="H56" s="62">
        <f>SUMIFS('CTE Detail'!$M$1:$M$9999,'CTE Detail'!$D$1:$D$9999,'CTE Analysis'!A56,'CTE Detail'!$Q$1:$Q$9999,"&lt;&gt;NFER")</f>
        <v>0</v>
      </c>
      <c r="I56" s="16"/>
      <c r="K56" s="1"/>
      <c r="L56" s="1"/>
      <c r="X56" s="1">
        <f t="shared" si="0"/>
        <v>0</v>
      </c>
    </row>
    <row r="57" spans="2:24" x14ac:dyDescent="0.25">
      <c r="B57" s="58"/>
      <c r="C57" s="70"/>
      <c r="D57" s="58"/>
      <c r="E57" s="62"/>
      <c r="F57" s="62"/>
      <c r="G57" s="62"/>
      <c r="H57" s="62">
        <f>SUMIFS('CTE Detail'!$M$1:$M$9999,'CTE Detail'!$D$1:$D$9999,'CTE Analysis'!A57,'CTE Detail'!$Q$1:$Q$9999,"&lt;&gt;NFER")</f>
        <v>0</v>
      </c>
      <c r="I57" s="16"/>
      <c r="K57" s="1"/>
      <c r="L57" s="1"/>
      <c r="X57" s="1">
        <f t="shared" si="0"/>
        <v>0</v>
      </c>
    </row>
    <row r="58" spans="2:24" x14ac:dyDescent="0.25">
      <c r="B58" s="58"/>
      <c r="C58" s="70"/>
      <c r="D58" s="58"/>
      <c r="E58" s="62"/>
      <c r="F58" s="62"/>
      <c r="G58" s="62"/>
      <c r="H58" s="62">
        <f>SUMIFS('CTE Detail'!$M$1:$M$9999,'CTE Detail'!$D$1:$D$9999,'CTE Analysis'!A58,'CTE Detail'!$Q$1:$Q$9999,"&lt;&gt;NFER")</f>
        <v>0</v>
      </c>
      <c r="I58" s="16"/>
      <c r="K58" s="1"/>
      <c r="L58" s="1"/>
      <c r="X58" s="1">
        <f t="shared" si="0"/>
        <v>0</v>
      </c>
    </row>
    <row r="59" spans="2:24" x14ac:dyDescent="0.25">
      <c r="B59" s="58"/>
      <c r="C59" s="70"/>
      <c r="D59" s="58"/>
      <c r="E59" s="62"/>
      <c r="F59" s="62"/>
      <c r="G59" s="62"/>
      <c r="H59" s="62">
        <f>SUMIFS('CTE Detail'!$M$1:$M$9999,'CTE Detail'!$D$1:$D$9999,'CTE Analysis'!A59,'CTE Detail'!$Q$1:$Q$9999,"&lt;&gt;NFER")</f>
        <v>0</v>
      </c>
      <c r="I59" s="16"/>
      <c r="K59" s="1"/>
      <c r="L59" s="1"/>
      <c r="X59" s="1">
        <f t="shared" si="0"/>
        <v>0</v>
      </c>
    </row>
    <row r="60" spans="2:24" x14ac:dyDescent="0.25">
      <c r="B60" s="58"/>
      <c r="C60" s="70"/>
      <c r="D60" s="58"/>
      <c r="E60" s="62"/>
      <c r="F60" s="62"/>
      <c r="G60" s="62"/>
      <c r="H60" s="62">
        <f>SUMIFS('CTE Detail'!$M$1:$M$9999,'CTE Detail'!$D$1:$D$9999,'CTE Analysis'!A60,'CTE Detail'!$Q$1:$Q$9999,"&lt;&gt;NFER")</f>
        <v>0</v>
      </c>
      <c r="I60" s="16"/>
      <c r="K60" s="1"/>
      <c r="L60" s="1"/>
      <c r="X60" s="1">
        <f t="shared" si="0"/>
        <v>0</v>
      </c>
    </row>
    <row r="61" spans="2:24" x14ac:dyDescent="0.25">
      <c r="B61" s="58"/>
      <c r="C61" s="70"/>
      <c r="D61" s="58"/>
      <c r="E61" s="62"/>
      <c r="F61" s="62"/>
      <c r="G61" s="62"/>
      <c r="H61" s="62">
        <f>SUMIFS('CTE Detail'!$M$1:$M$9999,'CTE Detail'!$D$1:$D$9999,'CTE Analysis'!A61,'CTE Detail'!$Q$1:$Q$9999,"&lt;&gt;NFER")</f>
        <v>0</v>
      </c>
      <c r="I61" s="16"/>
      <c r="K61" s="1"/>
      <c r="L61" s="1"/>
      <c r="X61" s="1">
        <f t="shared" si="0"/>
        <v>0</v>
      </c>
    </row>
    <row r="62" spans="2:24" x14ac:dyDescent="0.25">
      <c r="B62" s="58"/>
      <c r="C62" s="70"/>
      <c r="D62" s="58"/>
      <c r="E62" s="62"/>
      <c r="F62" s="62"/>
      <c r="G62" s="62"/>
      <c r="H62" s="62">
        <f>SUMIFS('CTE Detail'!$M$1:$M$9999,'CTE Detail'!$D$1:$D$9999,'CTE Analysis'!A62,'CTE Detail'!$Q$1:$Q$9999,"&lt;&gt;NFER")</f>
        <v>0</v>
      </c>
      <c r="I62" s="16"/>
      <c r="K62" s="1"/>
      <c r="L62" s="1"/>
      <c r="X62" s="1">
        <f t="shared" si="0"/>
        <v>0</v>
      </c>
    </row>
    <row r="63" spans="2:24" x14ac:dyDescent="0.25">
      <c r="B63" s="58"/>
      <c r="C63" s="70"/>
      <c r="D63" s="58"/>
      <c r="E63" s="62"/>
      <c r="F63" s="62"/>
      <c r="G63" s="62"/>
      <c r="H63" s="62">
        <f>SUMIFS('CTE Detail'!$M$1:$M$9999,'CTE Detail'!$D$1:$D$9999,'CTE Analysis'!A63,'CTE Detail'!$Q$1:$Q$9999,"&lt;&gt;NFER")</f>
        <v>0</v>
      </c>
      <c r="I63" s="16"/>
      <c r="K63" s="1"/>
      <c r="L63" s="1"/>
      <c r="X63" s="1">
        <f t="shared" si="0"/>
        <v>0</v>
      </c>
    </row>
    <row r="64" spans="2:24" x14ac:dyDescent="0.25">
      <c r="B64" s="58"/>
      <c r="C64" s="70"/>
      <c r="D64" s="58"/>
      <c r="E64" s="62"/>
      <c r="F64" s="62"/>
      <c r="G64" s="62"/>
      <c r="H64" s="62">
        <f>SUMIFS('CTE Detail'!$M$1:$M$9999,'CTE Detail'!$D$1:$D$9999,'CTE Analysis'!A64,'CTE Detail'!$Q$1:$Q$9999,"&lt;&gt;NFER")</f>
        <v>0</v>
      </c>
      <c r="I64" s="16"/>
      <c r="K64" s="1"/>
      <c r="L64" s="1"/>
      <c r="X64" s="1">
        <f t="shared" si="0"/>
        <v>0</v>
      </c>
    </row>
    <row r="65" spans="2:24" x14ac:dyDescent="0.25">
      <c r="B65" s="58"/>
      <c r="C65" s="70"/>
      <c r="D65" s="58"/>
      <c r="E65" s="62"/>
      <c r="F65" s="62"/>
      <c r="G65" s="62"/>
      <c r="H65" s="62">
        <f>SUMIFS('CTE Detail'!$M$1:$M$9999,'CTE Detail'!$D$1:$D$9999,'CTE Analysis'!A65,'CTE Detail'!$Q$1:$Q$9999,"&lt;&gt;NFER")</f>
        <v>0</v>
      </c>
      <c r="I65" s="16"/>
      <c r="K65" s="1"/>
      <c r="L65" s="1"/>
      <c r="X65" s="1">
        <f t="shared" si="0"/>
        <v>0</v>
      </c>
    </row>
    <row r="66" spans="2:24" x14ac:dyDescent="0.25">
      <c r="B66" s="58"/>
      <c r="C66" s="70"/>
      <c r="D66" s="58"/>
      <c r="E66" s="62"/>
      <c r="F66" s="62"/>
      <c r="G66" s="62"/>
      <c r="H66" s="62">
        <f>SUMIFS('CTE Detail'!$M$1:$M$9999,'CTE Detail'!$D$1:$D$9999,'CTE Analysis'!A66,'CTE Detail'!$Q$1:$Q$9999,"&lt;&gt;NFER")</f>
        <v>0</v>
      </c>
      <c r="I66" s="16"/>
      <c r="K66" s="1"/>
      <c r="L66" s="1"/>
      <c r="X66" s="1">
        <f t="shared" si="0"/>
        <v>0</v>
      </c>
    </row>
    <row r="67" spans="2:24" x14ac:dyDescent="0.25">
      <c r="B67" s="58"/>
      <c r="C67" s="70"/>
      <c r="D67" s="58"/>
      <c r="E67" s="62"/>
      <c r="F67" s="62"/>
      <c r="G67" s="62"/>
      <c r="H67" s="62">
        <f>SUMIFS('CTE Detail'!$M$1:$M$9999,'CTE Detail'!$D$1:$D$9999,'CTE Analysis'!A67,'CTE Detail'!$Q$1:$Q$9999,"&lt;&gt;NFER")</f>
        <v>0</v>
      </c>
      <c r="I67" s="16"/>
      <c r="K67" s="1"/>
      <c r="L67" s="1"/>
      <c r="X67" s="1">
        <f t="shared" si="0"/>
        <v>0</v>
      </c>
    </row>
    <row r="68" spans="2:24" x14ac:dyDescent="0.25">
      <c r="B68" s="58"/>
      <c r="C68" s="70"/>
      <c r="D68" s="58"/>
      <c r="E68" s="62"/>
      <c r="F68" s="62"/>
      <c r="G68" s="62"/>
      <c r="H68" s="62">
        <f>SUMIFS('CTE Detail'!$M$1:$M$9999,'CTE Detail'!$D$1:$D$9999,'CTE Analysis'!A68,'CTE Detail'!$Q$1:$Q$9999,"&lt;&gt;NFER")</f>
        <v>0</v>
      </c>
      <c r="I68" s="16"/>
      <c r="K68" s="1"/>
      <c r="L68" s="1"/>
      <c r="X68" s="1">
        <f t="shared" ref="X68:X131" si="11">SUM(M68:W68)</f>
        <v>0</v>
      </c>
    </row>
    <row r="69" spans="2:24" x14ac:dyDescent="0.25">
      <c r="B69" s="58"/>
      <c r="C69" s="70"/>
      <c r="D69" s="58"/>
      <c r="E69" s="62"/>
      <c r="F69" s="62"/>
      <c r="G69" s="62"/>
      <c r="H69" s="62">
        <f>SUMIFS('CTE Detail'!$M$1:$M$9999,'CTE Detail'!$D$1:$D$9999,'CTE Analysis'!A69,'CTE Detail'!$Q$1:$Q$9999,"&lt;&gt;NFER")</f>
        <v>0</v>
      </c>
      <c r="I69" s="16"/>
      <c r="K69" s="1"/>
      <c r="L69" s="1"/>
      <c r="X69" s="1">
        <f t="shared" si="11"/>
        <v>0</v>
      </c>
    </row>
    <row r="70" spans="2:24" x14ac:dyDescent="0.25">
      <c r="B70" s="58"/>
      <c r="C70" s="70"/>
      <c r="D70" s="58"/>
      <c r="E70" s="62"/>
      <c r="F70" s="62"/>
      <c r="G70" s="62"/>
      <c r="H70" s="62">
        <f>SUMIFS('CTE Detail'!$M$1:$M$9999,'CTE Detail'!$D$1:$D$9999,'CTE Analysis'!A70,'CTE Detail'!$Q$1:$Q$9999,"&lt;&gt;NFER")</f>
        <v>0</v>
      </c>
      <c r="I70" s="16"/>
      <c r="K70" s="1"/>
      <c r="L70" s="1"/>
      <c r="X70" s="1">
        <f t="shared" si="11"/>
        <v>0</v>
      </c>
    </row>
    <row r="71" spans="2:24" x14ac:dyDescent="0.25">
      <c r="B71" s="58"/>
      <c r="C71" s="70"/>
      <c r="D71" s="58"/>
      <c r="E71" s="62"/>
      <c r="F71" s="62"/>
      <c r="G71" s="62"/>
      <c r="H71" s="62">
        <f>SUMIFS('CTE Detail'!$M$1:$M$9999,'CTE Detail'!$D$1:$D$9999,'CTE Analysis'!A71,'CTE Detail'!$Q$1:$Q$9999,"&lt;&gt;NFER")</f>
        <v>0</v>
      </c>
      <c r="I71" s="16"/>
      <c r="K71" s="1"/>
      <c r="L71" s="1"/>
      <c r="X71" s="1">
        <f t="shared" si="11"/>
        <v>0</v>
      </c>
    </row>
    <row r="72" spans="2:24" x14ac:dyDescent="0.25">
      <c r="B72" s="58"/>
      <c r="C72" s="70"/>
      <c r="D72" s="58"/>
      <c r="E72" s="62"/>
      <c r="F72" s="62"/>
      <c r="G72" s="62"/>
      <c r="H72" s="62">
        <f>SUMIFS('CTE Detail'!$M$1:$M$9999,'CTE Detail'!$D$1:$D$9999,'CTE Analysis'!A72,'CTE Detail'!$Q$1:$Q$9999,"&lt;&gt;NFER")</f>
        <v>0</v>
      </c>
      <c r="I72" s="16"/>
      <c r="K72" s="1"/>
      <c r="L72" s="1"/>
      <c r="X72" s="1">
        <f t="shared" si="11"/>
        <v>0</v>
      </c>
    </row>
    <row r="73" spans="2:24" x14ac:dyDescent="0.25">
      <c r="B73" s="58"/>
      <c r="C73" s="70"/>
      <c r="D73" s="58"/>
      <c r="E73" s="62"/>
      <c r="F73" s="62"/>
      <c r="G73" s="62"/>
      <c r="H73" s="62">
        <f>SUMIFS('CTE Detail'!$M$1:$M$9999,'CTE Detail'!$D$1:$D$9999,'CTE Analysis'!A73,'CTE Detail'!$Q$1:$Q$9999,"&lt;&gt;NFER")</f>
        <v>0</v>
      </c>
      <c r="I73" s="16"/>
      <c r="K73" s="1"/>
      <c r="L73" s="1"/>
      <c r="X73" s="1">
        <f t="shared" si="11"/>
        <v>0</v>
      </c>
    </row>
    <row r="74" spans="2:24" x14ac:dyDescent="0.25">
      <c r="B74" s="58"/>
      <c r="C74" s="70"/>
      <c r="D74" s="58"/>
      <c r="E74" s="62"/>
      <c r="F74" s="62"/>
      <c r="G74" s="62"/>
      <c r="H74" s="62">
        <f>SUMIFS('CTE Detail'!$M$1:$M$9999,'CTE Detail'!$D$1:$D$9999,'CTE Analysis'!A74,'CTE Detail'!$Q$1:$Q$9999,"&lt;&gt;NFER")</f>
        <v>0</v>
      </c>
      <c r="I74" s="16"/>
      <c r="K74" s="1"/>
      <c r="L74" s="1"/>
      <c r="X74" s="1">
        <f t="shared" si="11"/>
        <v>0</v>
      </c>
    </row>
    <row r="75" spans="2:24" x14ac:dyDescent="0.25">
      <c r="B75" s="58"/>
      <c r="C75" s="70"/>
      <c r="D75" s="58"/>
      <c r="E75" s="62"/>
      <c r="F75" s="62"/>
      <c r="G75" s="62"/>
      <c r="H75" s="62">
        <f>SUMIFS('CTE Detail'!$M$1:$M$9999,'CTE Detail'!$D$1:$D$9999,'CTE Analysis'!A75,'CTE Detail'!$Q$1:$Q$9999,"&lt;&gt;NFER")</f>
        <v>0</v>
      </c>
      <c r="I75" s="16"/>
      <c r="K75" s="1"/>
      <c r="L75" s="1"/>
      <c r="X75" s="1">
        <f t="shared" si="11"/>
        <v>0</v>
      </c>
    </row>
    <row r="76" spans="2:24" x14ac:dyDescent="0.25">
      <c r="B76" s="58"/>
      <c r="C76" s="70"/>
      <c r="D76" s="58"/>
      <c r="E76" s="62"/>
      <c r="F76" s="62"/>
      <c r="G76" s="62"/>
      <c r="H76" s="62">
        <f>SUMIFS('CTE Detail'!$M$1:$M$9999,'CTE Detail'!$D$1:$D$9999,'CTE Analysis'!A76,'CTE Detail'!$Q$1:$Q$9999,"&lt;&gt;NFER")</f>
        <v>0</v>
      </c>
      <c r="I76" s="16"/>
      <c r="K76" s="1"/>
      <c r="L76" s="1"/>
      <c r="X76" s="1">
        <f t="shared" si="11"/>
        <v>0</v>
      </c>
    </row>
    <row r="77" spans="2:24" x14ac:dyDescent="0.25">
      <c r="B77" s="58"/>
      <c r="C77" s="70"/>
      <c r="D77" s="58"/>
      <c r="E77" s="62"/>
      <c r="F77" s="62"/>
      <c r="G77" s="62"/>
      <c r="H77" s="62">
        <f>SUMIFS('CTE Detail'!$M$1:$M$9999,'CTE Detail'!$D$1:$D$9999,'CTE Analysis'!A77,'CTE Detail'!$Q$1:$Q$9999,"&lt;&gt;NFER")</f>
        <v>0</v>
      </c>
      <c r="I77" s="16"/>
      <c r="K77" s="1"/>
      <c r="L77" s="1"/>
      <c r="X77" s="1">
        <f t="shared" si="11"/>
        <v>0</v>
      </c>
    </row>
    <row r="78" spans="2:24" x14ac:dyDescent="0.25">
      <c r="B78" s="58"/>
      <c r="C78" s="70"/>
      <c r="D78" s="58"/>
      <c r="E78" s="62"/>
      <c r="F78" s="62"/>
      <c r="G78" s="62"/>
      <c r="H78" s="62">
        <f>SUMIFS('CTE Detail'!$M$1:$M$9999,'CTE Detail'!$D$1:$D$9999,'CTE Analysis'!A78,'CTE Detail'!$Q$1:$Q$9999,"&lt;&gt;NFER")</f>
        <v>0</v>
      </c>
      <c r="I78" s="16"/>
      <c r="K78" s="1"/>
      <c r="L78" s="1"/>
      <c r="X78" s="1">
        <f t="shared" si="11"/>
        <v>0</v>
      </c>
    </row>
    <row r="79" spans="2:24" x14ac:dyDescent="0.25">
      <c r="B79" s="58"/>
      <c r="C79" s="70"/>
      <c r="D79" s="58"/>
      <c r="E79" s="62"/>
      <c r="F79" s="62"/>
      <c r="G79" s="62"/>
      <c r="H79" s="62">
        <f>SUMIFS('CTE Detail'!$M$1:$M$9999,'CTE Detail'!$D$1:$D$9999,'CTE Analysis'!A79,'CTE Detail'!$Q$1:$Q$9999,"&lt;&gt;NFER")</f>
        <v>0</v>
      </c>
      <c r="I79" s="16"/>
      <c r="K79" s="1"/>
      <c r="L79" s="1"/>
      <c r="X79" s="1">
        <f t="shared" si="11"/>
        <v>0</v>
      </c>
    </row>
    <row r="80" spans="2:24" x14ac:dyDescent="0.25">
      <c r="B80" s="58"/>
      <c r="C80" s="70"/>
      <c r="D80" s="58"/>
      <c r="E80" s="62"/>
      <c r="F80" s="62"/>
      <c r="G80" s="62"/>
      <c r="H80" s="62">
        <f>SUMIFS('CTE Detail'!$M$1:$M$9999,'CTE Detail'!$D$1:$D$9999,'CTE Analysis'!A80,'CTE Detail'!$Q$1:$Q$9999,"&lt;&gt;NFER")</f>
        <v>0</v>
      </c>
      <c r="I80" s="16"/>
      <c r="K80" s="1"/>
      <c r="L80" s="1"/>
      <c r="X80" s="1">
        <f t="shared" si="11"/>
        <v>0</v>
      </c>
    </row>
    <row r="81" spans="2:24" x14ac:dyDescent="0.25">
      <c r="B81" s="58"/>
      <c r="C81" s="70"/>
      <c r="D81" s="58"/>
      <c r="E81" s="62"/>
      <c r="F81" s="62"/>
      <c r="G81" s="62"/>
      <c r="H81" s="62">
        <f>SUMIFS('CTE Detail'!$M$1:$M$9999,'CTE Detail'!$D$1:$D$9999,'CTE Analysis'!A81,'CTE Detail'!$Q$1:$Q$9999,"&lt;&gt;NFER")</f>
        <v>0</v>
      </c>
      <c r="I81" s="16"/>
      <c r="K81" s="1"/>
      <c r="L81" s="1"/>
      <c r="X81" s="1">
        <f t="shared" si="11"/>
        <v>0</v>
      </c>
    </row>
    <row r="82" spans="2:24" x14ac:dyDescent="0.25">
      <c r="B82" s="58"/>
      <c r="C82" s="70"/>
      <c r="D82" s="58"/>
      <c r="E82" s="62"/>
      <c r="F82" s="62"/>
      <c r="G82" s="62"/>
      <c r="H82" s="62">
        <f>SUMIFS('CTE Detail'!$M$1:$M$9999,'CTE Detail'!$D$1:$D$9999,'CTE Analysis'!A82,'CTE Detail'!$Q$1:$Q$9999,"&lt;&gt;NFER")</f>
        <v>0</v>
      </c>
      <c r="I82" s="16"/>
      <c r="K82" s="1"/>
      <c r="L82" s="1"/>
      <c r="X82" s="1">
        <f t="shared" si="11"/>
        <v>0</v>
      </c>
    </row>
    <row r="83" spans="2:24" x14ac:dyDescent="0.25">
      <c r="B83" s="58"/>
      <c r="C83" s="70"/>
      <c r="D83" s="58"/>
      <c r="E83" s="62"/>
      <c r="F83" s="62"/>
      <c r="G83" s="62"/>
      <c r="H83" s="62">
        <f>SUMIFS('CTE Detail'!$M$1:$M$9999,'CTE Detail'!$D$1:$D$9999,'CTE Analysis'!A83,'CTE Detail'!$Q$1:$Q$9999,"&lt;&gt;NFER")</f>
        <v>0</v>
      </c>
      <c r="I83" s="16"/>
      <c r="K83" s="1"/>
      <c r="L83" s="1"/>
      <c r="X83" s="1">
        <f t="shared" si="11"/>
        <v>0</v>
      </c>
    </row>
    <row r="84" spans="2:24" x14ac:dyDescent="0.25">
      <c r="B84" s="58"/>
      <c r="C84" s="70"/>
      <c r="D84" s="58"/>
      <c r="E84" s="62"/>
      <c r="F84" s="62"/>
      <c r="G84" s="62"/>
      <c r="H84" s="62">
        <f>SUMIFS('CTE Detail'!$M$1:$M$9999,'CTE Detail'!$D$1:$D$9999,'CTE Analysis'!A84,'CTE Detail'!$Q$1:$Q$9999,"&lt;&gt;NFER")</f>
        <v>0</v>
      </c>
      <c r="I84" s="16"/>
      <c r="K84" s="1"/>
      <c r="L84" s="1"/>
      <c r="X84" s="1">
        <f t="shared" si="11"/>
        <v>0</v>
      </c>
    </row>
    <row r="85" spans="2:24" x14ac:dyDescent="0.25">
      <c r="B85" s="58"/>
      <c r="C85" s="70"/>
      <c r="D85" s="58"/>
      <c r="E85" s="62"/>
      <c r="F85" s="62"/>
      <c r="G85" s="62"/>
      <c r="H85" s="62">
        <f>SUMIFS('CTE Detail'!$M$1:$M$9999,'CTE Detail'!$D$1:$D$9999,'CTE Analysis'!A85,'CTE Detail'!$Q$1:$Q$9999,"&lt;&gt;NFER")</f>
        <v>0</v>
      </c>
      <c r="I85" s="16"/>
      <c r="K85" s="1"/>
      <c r="L85" s="1"/>
      <c r="X85" s="1">
        <f t="shared" si="11"/>
        <v>0</v>
      </c>
    </row>
    <row r="86" spans="2:24" x14ac:dyDescent="0.25">
      <c r="B86" s="58"/>
      <c r="C86" s="70"/>
      <c r="D86" s="58"/>
      <c r="E86" s="62"/>
      <c r="F86" s="62"/>
      <c r="G86" s="62"/>
      <c r="H86" s="62">
        <f>SUMIFS('CTE Detail'!$M$1:$M$9999,'CTE Detail'!$D$1:$D$9999,'CTE Analysis'!A86,'CTE Detail'!$Q$1:$Q$9999,"&lt;&gt;NFER")</f>
        <v>0</v>
      </c>
      <c r="I86" s="16"/>
      <c r="K86" s="1"/>
      <c r="L86" s="1"/>
      <c r="X86" s="1">
        <f t="shared" si="11"/>
        <v>0</v>
      </c>
    </row>
    <row r="87" spans="2:24" x14ac:dyDescent="0.25">
      <c r="B87" s="58"/>
      <c r="C87" s="70"/>
      <c r="D87" s="58"/>
      <c r="E87" s="62"/>
      <c r="F87" s="62"/>
      <c r="G87" s="62"/>
      <c r="H87" s="62">
        <f>SUMIFS('CTE Detail'!$M$1:$M$9999,'CTE Detail'!$D$1:$D$9999,'CTE Analysis'!A87,'CTE Detail'!$Q$1:$Q$9999,"&lt;&gt;NFER")</f>
        <v>0</v>
      </c>
      <c r="I87" s="16"/>
      <c r="K87" s="1"/>
      <c r="L87" s="1"/>
      <c r="X87" s="1">
        <f t="shared" si="11"/>
        <v>0</v>
      </c>
    </row>
    <row r="88" spans="2:24" x14ac:dyDescent="0.25">
      <c r="B88" s="58"/>
      <c r="C88" s="70"/>
      <c r="D88" s="58"/>
      <c r="E88" s="62"/>
      <c r="F88" s="62"/>
      <c r="G88" s="62"/>
      <c r="H88" s="62">
        <f>SUMIFS('CTE Detail'!$M$1:$M$9999,'CTE Detail'!$D$1:$D$9999,'CTE Analysis'!A88,'CTE Detail'!$Q$1:$Q$9999,"&lt;&gt;NFER")</f>
        <v>0</v>
      </c>
      <c r="I88" s="16"/>
      <c r="K88" s="1"/>
      <c r="L88" s="1"/>
      <c r="X88" s="1">
        <f t="shared" si="11"/>
        <v>0</v>
      </c>
    </row>
    <row r="89" spans="2:24" x14ac:dyDescent="0.25">
      <c r="B89" s="58"/>
      <c r="C89" s="70"/>
      <c r="D89" s="58"/>
      <c r="E89" s="62"/>
      <c r="F89" s="62"/>
      <c r="G89" s="62"/>
      <c r="H89" s="62">
        <f>SUMIFS('CTE Detail'!$M$1:$M$9999,'CTE Detail'!$D$1:$D$9999,'CTE Analysis'!A89,'CTE Detail'!$Q$1:$Q$9999,"&lt;&gt;NFER")</f>
        <v>0</v>
      </c>
      <c r="I89" s="16"/>
      <c r="K89" s="1"/>
      <c r="L89" s="1"/>
      <c r="X89" s="1">
        <f t="shared" si="11"/>
        <v>0</v>
      </c>
    </row>
    <row r="90" spans="2:24" x14ac:dyDescent="0.25">
      <c r="B90" s="58"/>
      <c r="C90" s="70"/>
      <c r="D90" s="58"/>
      <c r="E90" s="62"/>
      <c r="F90" s="62"/>
      <c r="G90" s="62"/>
      <c r="H90" s="62">
        <f>SUMIFS('CTE Detail'!$M$1:$M$9999,'CTE Detail'!$D$1:$D$9999,'CTE Analysis'!A90,'CTE Detail'!$Q$1:$Q$9999,"&lt;&gt;NFER")</f>
        <v>0</v>
      </c>
      <c r="I90" s="16"/>
      <c r="K90" s="1"/>
      <c r="L90" s="1"/>
      <c r="X90" s="1">
        <f t="shared" si="11"/>
        <v>0</v>
      </c>
    </row>
    <row r="91" spans="2:24" x14ac:dyDescent="0.25">
      <c r="B91" s="58"/>
      <c r="C91" s="70"/>
      <c r="D91" s="58"/>
      <c r="E91" s="62"/>
      <c r="F91" s="62"/>
      <c r="G91" s="62"/>
      <c r="H91" s="62">
        <f>SUMIFS('CTE Detail'!$M$1:$M$9999,'CTE Detail'!$D$1:$D$9999,'CTE Analysis'!A91,'CTE Detail'!$Q$1:$Q$9999,"&lt;&gt;NFER")</f>
        <v>0</v>
      </c>
      <c r="I91" s="16"/>
      <c r="K91" s="1"/>
      <c r="L91" s="1"/>
      <c r="X91" s="1">
        <f t="shared" si="11"/>
        <v>0</v>
      </c>
    </row>
    <row r="92" spans="2:24" x14ac:dyDescent="0.25">
      <c r="B92" s="58"/>
      <c r="C92" s="70"/>
      <c r="D92" s="58"/>
      <c r="E92" s="62"/>
      <c r="F92" s="62"/>
      <c r="G92" s="62"/>
      <c r="H92" s="62">
        <f>SUMIFS('CTE Detail'!$M$1:$M$9999,'CTE Detail'!$D$1:$D$9999,'CTE Analysis'!A92,'CTE Detail'!$Q$1:$Q$9999,"&lt;&gt;NFER")</f>
        <v>0</v>
      </c>
      <c r="I92" s="16"/>
      <c r="K92" s="1"/>
      <c r="L92" s="1"/>
      <c r="X92" s="1">
        <f t="shared" si="11"/>
        <v>0</v>
      </c>
    </row>
    <row r="93" spans="2:24" x14ac:dyDescent="0.25">
      <c r="B93" s="58"/>
      <c r="C93" s="70"/>
      <c r="D93" s="58"/>
      <c r="E93" s="62"/>
      <c r="F93" s="62"/>
      <c r="G93" s="62"/>
      <c r="H93" s="62">
        <f>SUMIFS('CTE Detail'!$M$1:$M$9999,'CTE Detail'!$D$1:$D$9999,'CTE Analysis'!A93,'CTE Detail'!$Q$1:$Q$9999,"&lt;&gt;NFER")</f>
        <v>0</v>
      </c>
      <c r="I93" s="16"/>
      <c r="K93" s="1"/>
      <c r="L93" s="1"/>
      <c r="X93" s="1">
        <f t="shared" si="11"/>
        <v>0</v>
      </c>
    </row>
    <row r="94" spans="2:24" x14ac:dyDescent="0.25">
      <c r="B94" s="58"/>
      <c r="C94" s="70"/>
      <c r="D94" s="58"/>
      <c r="E94" s="62"/>
      <c r="F94" s="62"/>
      <c r="G94" s="62"/>
      <c r="H94" s="62">
        <f>SUMIFS('CTE Detail'!$M$1:$M$9999,'CTE Detail'!$D$1:$D$9999,'CTE Analysis'!A94,'CTE Detail'!$Q$1:$Q$9999,"&lt;&gt;NFER")</f>
        <v>0</v>
      </c>
      <c r="I94" s="16"/>
      <c r="K94" s="1"/>
      <c r="L94" s="1"/>
      <c r="X94" s="1">
        <f t="shared" si="11"/>
        <v>0</v>
      </c>
    </row>
    <row r="95" spans="2:24" x14ac:dyDescent="0.25">
      <c r="B95" s="58"/>
      <c r="C95" s="70"/>
      <c r="D95" s="58"/>
      <c r="E95" s="62"/>
      <c r="F95" s="62"/>
      <c r="G95" s="62"/>
      <c r="H95" s="62">
        <f>SUMIFS('CTE Detail'!$M$1:$M$9999,'CTE Detail'!$D$1:$D$9999,'CTE Analysis'!A95,'CTE Detail'!$Q$1:$Q$9999,"&lt;&gt;NFER")</f>
        <v>0</v>
      </c>
      <c r="I95" s="16"/>
      <c r="K95" s="1"/>
      <c r="L95" s="1"/>
      <c r="X95" s="1">
        <f t="shared" si="11"/>
        <v>0</v>
      </c>
    </row>
    <row r="96" spans="2:24" x14ac:dyDescent="0.25">
      <c r="B96" s="58"/>
      <c r="C96" s="70"/>
      <c r="D96" s="58"/>
      <c r="E96" s="62"/>
      <c r="F96" s="62"/>
      <c r="G96" s="62"/>
      <c r="H96" s="62">
        <f>SUMIFS('CTE Detail'!$M$1:$M$9999,'CTE Detail'!$D$1:$D$9999,'CTE Analysis'!A96,'CTE Detail'!$Q$1:$Q$9999,"&lt;&gt;NFER")</f>
        <v>0</v>
      </c>
      <c r="I96" s="16"/>
      <c r="K96" s="1"/>
      <c r="L96" s="1"/>
      <c r="X96" s="1">
        <f t="shared" si="11"/>
        <v>0</v>
      </c>
    </row>
    <row r="97" spans="2:24" x14ac:dyDescent="0.25">
      <c r="B97" s="58"/>
      <c r="C97" s="70"/>
      <c r="D97" s="58"/>
      <c r="E97" s="62"/>
      <c r="F97" s="62"/>
      <c r="G97" s="62"/>
      <c r="H97" s="62">
        <f>SUMIFS('CTE Detail'!$M$1:$M$9999,'CTE Detail'!$D$1:$D$9999,'CTE Analysis'!A97,'CTE Detail'!$Q$1:$Q$9999,"&lt;&gt;NFER")</f>
        <v>0</v>
      </c>
      <c r="I97" s="16"/>
      <c r="K97" s="1"/>
      <c r="L97" s="1"/>
      <c r="X97" s="1">
        <f t="shared" si="11"/>
        <v>0</v>
      </c>
    </row>
    <row r="98" spans="2:24" x14ac:dyDescent="0.25">
      <c r="B98" s="58"/>
      <c r="C98" s="70"/>
      <c r="D98" s="58"/>
      <c r="E98" s="62"/>
      <c r="F98" s="62"/>
      <c r="G98" s="62"/>
      <c r="H98" s="62">
        <f>SUMIFS('CTE Detail'!$M$1:$M$9999,'CTE Detail'!$D$1:$D$9999,'CTE Analysis'!A98,'CTE Detail'!$Q$1:$Q$9999,"&lt;&gt;NFER")</f>
        <v>0</v>
      </c>
      <c r="I98" s="16"/>
      <c r="K98" s="1"/>
      <c r="L98" s="1"/>
      <c r="X98" s="1">
        <f t="shared" si="11"/>
        <v>0</v>
      </c>
    </row>
    <row r="99" spans="2:24" x14ac:dyDescent="0.25">
      <c r="B99" s="58"/>
      <c r="C99" s="70"/>
      <c r="D99" s="58"/>
      <c r="E99" s="62"/>
      <c r="F99" s="62"/>
      <c r="G99" s="62"/>
      <c r="H99" s="62">
        <f>SUMIFS('CTE Detail'!$M$1:$M$9999,'CTE Detail'!$D$1:$D$9999,'CTE Analysis'!A99,'CTE Detail'!$Q$1:$Q$9999,"&lt;&gt;NFER")</f>
        <v>0</v>
      </c>
      <c r="I99" s="16"/>
      <c r="K99" s="1"/>
      <c r="L99" s="1"/>
      <c r="X99" s="1">
        <f t="shared" si="11"/>
        <v>0</v>
      </c>
    </row>
    <row r="100" spans="2:24" x14ac:dyDescent="0.25">
      <c r="B100" s="58"/>
      <c r="C100" s="70"/>
      <c r="D100" s="58"/>
      <c r="E100" s="62"/>
      <c r="F100" s="62"/>
      <c r="G100" s="62"/>
      <c r="H100" s="62">
        <f>SUMIFS('CTE Detail'!$M$1:$M$9999,'CTE Detail'!$D$1:$D$9999,'CTE Analysis'!A100,'CTE Detail'!$Q$1:$Q$9999,"&lt;&gt;NFER")</f>
        <v>0</v>
      </c>
      <c r="I100" s="16"/>
      <c r="K100" s="1"/>
      <c r="L100" s="1"/>
      <c r="X100" s="1">
        <f t="shared" si="11"/>
        <v>0</v>
      </c>
    </row>
    <row r="101" spans="2:24" x14ac:dyDescent="0.25">
      <c r="B101" s="58"/>
      <c r="C101" s="70"/>
      <c r="D101" s="58"/>
      <c r="E101" s="62"/>
      <c r="F101" s="62"/>
      <c r="G101" s="62"/>
      <c r="H101" s="62">
        <f>SUMIFS('CTE Detail'!$M$1:$M$9999,'CTE Detail'!$D$1:$D$9999,'CTE Analysis'!A101,'CTE Detail'!$Q$1:$Q$9999,"&lt;&gt;NFER")</f>
        <v>0</v>
      </c>
      <c r="I101" s="16"/>
      <c r="K101" s="1"/>
      <c r="L101" s="1"/>
      <c r="X101" s="1">
        <f t="shared" si="11"/>
        <v>0</v>
      </c>
    </row>
    <row r="102" spans="2:24" x14ac:dyDescent="0.25">
      <c r="B102" s="58"/>
      <c r="C102" s="70"/>
      <c r="D102" s="58"/>
      <c r="E102" s="62"/>
      <c r="F102" s="62"/>
      <c r="G102" s="62"/>
      <c r="H102" s="62">
        <f>SUMIFS('CTE Detail'!$M$1:$M$9999,'CTE Detail'!$D$1:$D$9999,'CTE Analysis'!A102,'CTE Detail'!$Q$1:$Q$9999,"&lt;&gt;NFER")</f>
        <v>0</v>
      </c>
      <c r="I102" s="16"/>
      <c r="K102" s="1"/>
      <c r="L102" s="1"/>
      <c r="X102" s="1">
        <f t="shared" si="11"/>
        <v>0</v>
      </c>
    </row>
    <row r="103" spans="2:24" x14ac:dyDescent="0.25">
      <c r="B103" s="58"/>
      <c r="C103" s="70"/>
      <c r="D103" s="58"/>
      <c r="E103" s="62"/>
      <c r="F103" s="62"/>
      <c r="G103" s="62"/>
      <c r="H103" s="62">
        <f>SUMIFS('CTE Detail'!$M$1:$M$9999,'CTE Detail'!$D$1:$D$9999,'CTE Analysis'!A103,'CTE Detail'!$Q$1:$Q$9999,"&lt;&gt;NFER")</f>
        <v>0</v>
      </c>
      <c r="I103" s="16"/>
      <c r="K103" s="1"/>
      <c r="L103" s="1"/>
      <c r="X103" s="1">
        <f t="shared" si="11"/>
        <v>0</v>
      </c>
    </row>
    <row r="104" spans="2:24" x14ac:dyDescent="0.25">
      <c r="B104" s="58"/>
      <c r="C104" s="70"/>
      <c r="D104" s="58"/>
      <c r="E104" s="62"/>
      <c r="F104" s="62"/>
      <c r="G104" s="62"/>
      <c r="H104" s="62">
        <f>SUMIFS('CTE Detail'!$M$1:$M$9999,'CTE Detail'!$D$1:$D$9999,'CTE Analysis'!A104,'CTE Detail'!$Q$1:$Q$9999,"&lt;&gt;NFER")</f>
        <v>0</v>
      </c>
      <c r="I104" s="16"/>
      <c r="K104" s="1"/>
      <c r="L104" s="1"/>
      <c r="X104" s="1">
        <f t="shared" si="11"/>
        <v>0</v>
      </c>
    </row>
    <row r="105" spans="2:24" x14ac:dyDescent="0.25">
      <c r="B105" s="58"/>
      <c r="C105" s="70"/>
      <c r="D105" s="58"/>
      <c r="E105" s="62"/>
      <c r="F105" s="62"/>
      <c r="G105" s="62"/>
      <c r="H105" s="62">
        <f>SUMIFS('CTE Detail'!$M$1:$M$9999,'CTE Detail'!$D$1:$D$9999,'CTE Analysis'!A105,'CTE Detail'!$Q$1:$Q$9999,"&lt;&gt;NFER")</f>
        <v>0</v>
      </c>
      <c r="I105" s="16"/>
      <c r="K105" s="1"/>
      <c r="L105" s="1"/>
      <c r="X105" s="1">
        <f t="shared" si="11"/>
        <v>0</v>
      </c>
    </row>
    <row r="106" spans="2:24" x14ac:dyDescent="0.25">
      <c r="B106" s="58"/>
      <c r="C106" s="70"/>
      <c r="D106" s="58"/>
      <c r="E106" s="62"/>
      <c r="F106" s="62"/>
      <c r="G106" s="62"/>
      <c r="H106" s="62">
        <f>SUMIFS('CTE Detail'!$M$1:$M$9999,'CTE Detail'!$D$1:$D$9999,'CTE Analysis'!A106,'CTE Detail'!$Q$1:$Q$9999,"&lt;&gt;NFER")</f>
        <v>0</v>
      </c>
      <c r="I106" s="16"/>
      <c r="K106" s="1"/>
      <c r="L106" s="1"/>
      <c r="X106" s="1">
        <f t="shared" si="11"/>
        <v>0</v>
      </c>
    </row>
    <row r="107" spans="2:24" x14ac:dyDescent="0.25">
      <c r="B107" s="58"/>
      <c r="C107" s="70"/>
      <c r="D107" s="58"/>
      <c r="E107" s="62"/>
      <c r="F107" s="62"/>
      <c r="G107" s="62"/>
      <c r="H107" s="62">
        <f>SUMIFS('CTE Detail'!$M$1:$M$9999,'CTE Detail'!$D$1:$D$9999,'CTE Analysis'!A107,'CTE Detail'!$Q$1:$Q$9999,"&lt;&gt;NFER")</f>
        <v>0</v>
      </c>
      <c r="I107" s="16"/>
      <c r="K107" s="1"/>
      <c r="L107" s="1"/>
      <c r="X107" s="1">
        <f t="shared" si="11"/>
        <v>0</v>
      </c>
    </row>
    <row r="108" spans="2:24" x14ac:dyDescent="0.25">
      <c r="B108" s="58"/>
      <c r="C108" s="70"/>
      <c r="D108" s="58"/>
      <c r="E108" s="62"/>
      <c r="F108" s="62"/>
      <c r="G108" s="62"/>
      <c r="H108" s="62">
        <f>SUMIFS('CTE Detail'!$M$1:$M$9999,'CTE Detail'!$D$1:$D$9999,'CTE Analysis'!A108,'CTE Detail'!$Q$1:$Q$9999,"&lt;&gt;NFER")</f>
        <v>0</v>
      </c>
      <c r="I108" s="16"/>
      <c r="K108" s="1"/>
      <c r="L108" s="1"/>
      <c r="X108" s="1">
        <f t="shared" si="11"/>
        <v>0</v>
      </c>
    </row>
    <row r="109" spans="2:24" x14ac:dyDescent="0.25">
      <c r="B109" s="58"/>
      <c r="C109" s="70"/>
      <c r="D109" s="58"/>
      <c r="E109" s="62"/>
      <c r="F109" s="62"/>
      <c r="G109" s="62"/>
      <c r="H109" s="62">
        <f>SUMIFS('CTE Detail'!$M$1:$M$9999,'CTE Detail'!$D$1:$D$9999,'CTE Analysis'!A109,'CTE Detail'!$Q$1:$Q$9999,"&lt;&gt;NFER")</f>
        <v>0</v>
      </c>
      <c r="I109" s="16"/>
      <c r="K109" s="1"/>
      <c r="L109" s="1"/>
      <c r="X109" s="1">
        <f t="shared" si="11"/>
        <v>0</v>
      </c>
    </row>
    <row r="110" spans="2:24" x14ac:dyDescent="0.25">
      <c r="B110" s="58"/>
      <c r="C110" s="70"/>
      <c r="D110" s="58"/>
      <c r="E110" s="62"/>
      <c r="F110" s="62"/>
      <c r="G110" s="62"/>
      <c r="H110" s="62">
        <f>SUMIFS('CTE Detail'!$M$1:$M$9999,'CTE Detail'!$D$1:$D$9999,'CTE Analysis'!A110,'CTE Detail'!$Q$1:$Q$9999,"&lt;&gt;NFER")</f>
        <v>0</v>
      </c>
      <c r="I110" s="16"/>
      <c r="K110" s="1"/>
      <c r="L110" s="1"/>
      <c r="X110" s="1">
        <f t="shared" si="11"/>
        <v>0</v>
      </c>
    </row>
    <row r="111" spans="2:24" x14ac:dyDescent="0.25">
      <c r="B111" s="58"/>
      <c r="C111" s="70"/>
      <c r="D111" s="58"/>
      <c r="E111" s="62"/>
      <c r="F111" s="62"/>
      <c r="G111" s="62"/>
      <c r="H111" s="62">
        <f>SUMIFS('CTE Detail'!$M$1:$M$9999,'CTE Detail'!$D$1:$D$9999,'CTE Analysis'!A111,'CTE Detail'!$Q$1:$Q$9999,"&lt;&gt;NFER")</f>
        <v>0</v>
      </c>
      <c r="I111" s="16"/>
      <c r="K111" s="1"/>
      <c r="L111" s="1"/>
      <c r="X111" s="1">
        <f t="shared" si="11"/>
        <v>0</v>
      </c>
    </row>
    <row r="112" spans="2:24" x14ac:dyDescent="0.25">
      <c r="B112" s="58"/>
      <c r="C112" s="70"/>
      <c r="D112" s="58"/>
      <c r="E112" s="62"/>
      <c r="F112" s="62"/>
      <c r="G112" s="62"/>
      <c r="H112" s="62">
        <f>SUMIFS('CTE Detail'!$M$1:$M$9999,'CTE Detail'!$D$1:$D$9999,'CTE Analysis'!A112,'CTE Detail'!$Q$1:$Q$9999,"&lt;&gt;NFER")</f>
        <v>0</v>
      </c>
      <c r="I112" s="16"/>
      <c r="K112" s="1"/>
      <c r="L112" s="1"/>
      <c r="X112" s="1">
        <f t="shared" si="11"/>
        <v>0</v>
      </c>
    </row>
    <row r="113" spans="2:24" x14ac:dyDescent="0.25">
      <c r="B113" s="58"/>
      <c r="C113" s="70"/>
      <c r="D113" s="58"/>
      <c r="E113" s="62"/>
      <c r="F113" s="62"/>
      <c r="G113" s="62"/>
      <c r="H113" s="62">
        <f>SUMIFS('CTE Detail'!$M$1:$M$9999,'CTE Detail'!$D$1:$D$9999,'CTE Analysis'!A113,'CTE Detail'!$Q$1:$Q$9999,"&lt;&gt;NFER")</f>
        <v>0</v>
      </c>
      <c r="I113" s="16"/>
      <c r="K113" s="1"/>
      <c r="L113" s="1"/>
      <c r="X113" s="1">
        <f t="shared" si="11"/>
        <v>0</v>
      </c>
    </row>
    <row r="114" spans="2:24" x14ac:dyDescent="0.25">
      <c r="B114" s="58"/>
      <c r="C114" s="70"/>
      <c r="D114" s="58"/>
      <c r="E114" s="62"/>
      <c r="F114" s="62"/>
      <c r="G114" s="62"/>
      <c r="H114" s="62">
        <f>SUMIFS('CTE Detail'!$M$1:$M$9999,'CTE Detail'!$D$1:$D$9999,'CTE Analysis'!A114,'CTE Detail'!$Q$1:$Q$9999,"&lt;&gt;NFER")</f>
        <v>0</v>
      </c>
      <c r="I114" s="16"/>
      <c r="K114" s="1"/>
      <c r="L114" s="1"/>
      <c r="X114" s="1">
        <f t="shared" si="11"/>
        <v>0</v>
      </c>
    </row>
    <row r="115" spans="2:24" x14ac:dyDescent="0.25">
      <c r="B115" s="58"/>
      <c r="C115" s="70"/>
      <c r="D115" s="58"/>
      <c r="E115" s="62"/>
      <c r="F115" s="62"/>
      <c r="G115" s="62"/>
      <c r="H115" s="62">
        <f>SUMIFS('CTE Detail'!$M$1:$M$9999,'CTE Detail'!$D$1:$D$9999,'CTE Analysis'!A115,'CTE Detail'!$Q$1:$Q$9999,"&lt;&gt;NFER")</f>
        <v>0</v>
      </c>
      <c r="I115" s="16"/>
      <c r="K115" s="1"/>
      <c r="L115" s="1"/>
      <c r="X115" s="1">
        <f t="shared" si="11"/>
        <v>0</v>
      </c>
    </row>
    <row r="116" spans="2:24" x14ac:dyDescent="0.25">
      <c r="B116" s="58"/>
      <c r="C116" s="70"/>
      <c r="D116" s="58"/>
      <c r="E116" s="62"/>
      <c r="F116" s="62"/>
      <c r="G116" s="62"/>
      <c r="H116" s="62">
        <f>SUMIFS('CTE Detail'!$M$1:$M$9999,'CTE Detail'!$D$1:$D$9999,'CTE Analysis'!A116,'CTE Detail'!$Q$1:$Q$9999,"&lt;&gt;NFER")</f>
        <v>0</v>
      </c>
      <c r="I116" s="16"/>
      <c r="K116" s="1"/>
      <c r="L116" s="1"/>
      <c r="X116" s="1">
        <f t="shared" si="11"/>
        <v>0</v>
      </c>
    </row>
    <row r="117" spans="2:24" x14ac:dyDescent="0.25">
      <c r="B117" s="58"/>
      <c r="C117" s="70"/>
      <c r="D117" s="58"/>
      <c r="E117" s="62"/>
      <c r="F117" s="62"/>
      <c r="G117" s="62"/>
      <c r="H117" s="62">
        <f>SUMIFS('CTE Detail'!$M$1:$M$9999,'CTE Detail'!$D$1:$D$9999,'CTE Analysis'!A117,'CTE Detail'!$Q$1:$Q$9999,"&lt;&gt;NFER")</f>
        <v>0</v>
      </c>
      <c r="I117" s="16"/>
      <c r="K117" s="1"/>
      <c r="L117" s="1"/>
      <c r="X117" s="1">
        <f t="shared" si="11"/>
        <v>0</v>
      </c>
    </row>
    <row r="118" spans="2:24" x14ac:dyDescent="0.25">
      <c r="B118" s="58"/>
      <c r="C118" s="70"/>
      <c r="D118" s="58"/>
      <c r="E118" s="62"/>
      <c r="F118" s="62"/>
      <c r="G118" s="62"/>
      <c r="H118" s="62">
        <f>SUMIFS('CTE Detail'!$M$1:$M$9999,'CTE Detail'!$D$1:$D$9999,'CTE Analysis'!A118,'CTE Detail'!$Q$1:$Q$9999,"&lt;&gt;NFER")</f>
        <v>0</v>
      </c>
      <c r="I118" s="16"/>
      <c r="K118" s="1"/>
      <c r="L118" s="1"/>
      <c r="X118" s="1">
        <f t="shared" si="11"/>
        <v>0</v>
      </c>
    </row>
    <row r="119" spans="2:24" x14ac:dyDescent="0.25">
      <c r="B119" s="58"/>
      <c r="C119" s="70"/>
      <c r="D119" s="58"/>
      <c r="E119" s="62"/>
      <c r="F119" s="62"/>
      <c r="G119" s="62"/>
      <c r="H119" s="62">
        <f>SUMIFS('CTE Detail'!$M$1:$M$9999,'CTE Detail'!$D$1:$D$9999,'CTE Analysis'!A119,'CTE Detail'!$Q$1:$Q$9999,"&lt;&gt;NFER")</f>
        <v>0</v>
      </c>
      <c r="I119" s="16"/>
      <c r="K119" s="1"/>
      <c r="L119" s="1"/>
      <c r="X119" s="1">
        <f t="shared" si="11"/>
        <v>0</v>
      </c>
    </row>
    <row r="120" spans="2:24" x14ac:dyDescent="0.25">
      <c r="B120" s="58"/>
      <c r="C120" s="70"/>
      <c r="D120" s="58"/>
      <c r="E120" s="62"/>
      <c r="F120" s="62"/>
      <c r="G120" s="62"/>
      <c r="H120" s="62">
        <f>SUMIFS('CTE Detail'!$M$1:$M$9999,'CTE Detail'!$D$1:$D$9999,'CTE Analysis'!A120,'CTE Detail'!$Q$1:$Q$9999,"&lt;&gt;NFER")</f>
        <v>0</v>
      </c>
      <c r="I120" s="16"/>
      <c r="K120" s="1"/>
      <c r="L120" s="1"/>
      <c r="X120" s="1">
        <f t="shared" si="11"/>
        <v>0</v>
      </c>
    </row>
    <row r="121" spans="2:24" x14ac:dyDescent="0.25">
      <c r="B121" s="58"/>
      <c r="C121" s="70"/>
      <c r="D121" s="58"/>
      <c r="E121" s="62"/>
      <c r="F121" s="62"/>
      <c r="G121" s="62"/>
      <c r="H121" s="62">
        <f>SUMIFS('CTE Detail'!$M$1:$M$9999,'CTE Detail'!$D$1:$D$9999,'CTE Analysis'!A121,'CTE Detail'!$Q$1:$Q$9999,"&lt;&gt;NFER")</f>
        <v>0</v>
      </c>
      <c r="I121" s="16"/>
      <c r="K121" s="1"/>
      <c r="L121" s="1"/>
      <c r="X121" s="1">
        <f t="shared" si="11"/>
        <v>0</v>
      </c>
    </row>
    <row r="122" spans="2:24" x14ac:dyDescent="0.25">
      <c r="B122" s="58"/>
      <c r="C122" s="70"/>
      <c r="D122" s="58"/>
      <c r="E122" s="62"/>
      <c r="F122" s="62"/>
      <c r="G122" s="62"/>
      <c r="H122" s="62">
        <f>SUMIFS('CTE Detail'!$M$1:$M$9999,'CTE Detail'!$D$1:$D$9999,'CTE Analysis'!A122,'CTE Detail'!$Q$1:$Q$9999,"&lt;&gt;NFER")</f>
        <v>0</v>
      </c>
      <c r="I122" s="16"/>
      <c r="K122" s="1"/>
      <c r="L122" s="1"/>
      <c r="X122" s="1">
        <f t="shared" si="11"/>
        <v>0</v>
      </c>
    </row>
    <row r="123" spans="2:24" x14ac:dyDescent="0.25">
      <c r="B123" s="58"/>
      <c r="C123" s="70"/>
      <c r="D123" s="58"/>
      <c r="E123" s="62"/>
      <c r="F123" s="62"/>
      <c r="G123" s="62"/>
      <c r="H123" s="62">
        <f>SUMIFS('CTE Detail'!$M$1:$M$9999,'CTE Detail'!$D$1:$D$9999,'CTE Analysis'!A123,'CTE Detail'!$Q$1:$Q$9999,"&lt;&gt;NFER")</f>
        <v>0</v>
      </c>
      <c r="I123" s="16"/>
      <c r="K123" s="1"/>
      <c r="L123" s="1"/>
      <c r="X123" s="1">
        <f t="shared" si="11"/>
        <v>0</v>
      </c>
    </row>
    <row r="124" spans="2:24" x14ac:dyDescent="0.25">
      <c r="B124" s="58"/>
      <c r="C124" s="70"/>
      <c r="D124" s="58"/>
      <c r="E124" s="62"/>
      <c r="F124" s="62"/>
      <c r="G124" s="62"/>
      <c r="H124" s="62">
        <f>SUMIFS('CTE Detail'!$M$1:$M$9999,'CTE Detail'!$D$1:$D$9999,'CTE Analysis'!A124,'CTE Detail'!$Q$1:$Q$9999,"&lt;&gt;NFER")</f>
        <v>0</v>
      </c>
      <c r="I124" s="16"/>
      <c r="K124" s="1"/>
      <c r="L124" s="1"/>
      <c r="X124" s="1">
        <f t="shared" si="11"/>
        <v>0</v>
      </c>
    </row>
    <row r="125" spans="2:24" x14ac:dyDescent="0.25">
      <c r="B125" s="58"/>
      <c r="C125" s="70"/>
      <c r="D125" s="58"/>
      <c r="E125" s="62"/>
      <c r="F125" s="62"/>
      <c r="G125" s="62"/>
      <c r="H125" s="62">
        <f>SUMIFS('CTE Detail'!$M$1:$M$9999,'CTE Detail'!$D$1:$D$9999,'CTE Analysis'!A125,'CTE Detail'!$Q$1:$Q$9999,"&lt;&gt;NFER")</f>
        <v>0</v>
      </c>
      <c r="I125" s="16"/>
      <c r="K125" s="1"/>
      <c r="L125" s="1"/>
      <c r="X125" s="1">
        <f t="shared" si="11"/>
        <v>0</v>
      </c>
    </row>
    <row r="126" spans="2:24" x14ac:dyDescent="0.25">
      <c r="B126" s="58"/>
      <c r="C126" s="70"/>
      <c r="D126" s="58"/>
      <c r="E126" s="62"/>
      <c r="F126" s="62"/>
      <c r="G126" s="62"/>
      <c r="H126" s="62">
        <f>SUMIFS('CTE Detail'!$M$1:$M$9999,'CTE Detail'!$D$1:$D$9999,'CTE Analysis'!A126,'CTE Detail'!$Q$1:$Q$9999,"&lt;&gt;NFER")</f>
        <v>0</v>
      </c>
      <c r="I126" s="16"/>
      <c r="K126" s="1"/>
      <c r="L126" s="1"/>
      <c r="X126" s="1">
        <f t="shared" si="11"/>
        <v>0</v>
      </c>
    </row>
    <row r="127" spans="2:24" x14ac:dyDescent="0.25">
      <c r="B127" s="58"/>
      <c r="C127" s="70"/>
      <c r="D127" s="58"/>
      <c r="E127" s="62"/>
      <c r="F127" s="62"/>
      <c r="G127" s="62"/>
      <c r="H127" s="62">
        <f>SUMIFS('CTE Detail'!$M$1:$M$9999,'CTE Detail'!$D$1:$D$9999,'CTE Analysis'!A127,'CTE Detail'!$Q$1:$Q$9999,"&lt;&gt;NFER")</f>
        <v>0</v>
      </c>
      <c r="I127" s="16"/>
      <c r="K127" s="1"/>
      <c r="L127" s="1"/>
      <c r="X127" s="1">
        <f t="shared" si="11"/>
        <v>0</v>
      </c>
    </row>
    <row r="128" spans="2:24" x14ac:dyDescent="0.25">
      <c r="B128" s="58"/>
      <c r="C128" s="70"/>
      <c r="D128" s="58"/>
      <c r="E128" s="62"/>
      <c r="F128" s="62"/>
      <c r="G128" s="62"/>
      <c r="H128" s="62">
        <f>SUMIFS('CTE Detail'!$M$1:$M$9999,'CTE Detail'!$D$1:$D$9999,'CTE Analysis'!A128,'CTE Detail'!$Q$1:$Q$9999,"&lt;&gt;NFER")</f>
        <v>0</v>
      </c>
      <c r="I128" s="16"/>
      <c r="K128" s="1"/>
      <c r="L128" s="1"/>
      <c r="X128" s="1">
        <f t="shared" si="11"/>
        <v>0</v>
      </c>
    </row>
    <row r="129" spans="2:24" x14ac:dyDescent="0.25">
      <c r="B129" s="58"/>
      <c r="C129" s="70"/>
      <c r="D129" s="58"/>
      <c r="E129" s="62"/>
      <c r="F129" s="62"/>
      <c r="G129" s="62"/>
      <c r="H129" s="62">
        <f>SUMIFS('CTE Detail'!$M$1:$M$9999,'CTE Detail'!$D$1:$D$9999,'CTE Analysis'!A129,'CTE Detail'!$Q$1:$Q$9999,"&lt;&gt;NFER")</f>
        <v>0</v>
      </c>
      <c r="I129" s="16"/>
      <c r="K129" s="1"/>
      <c r="L129" s="1"/>
      <c r="X129" s="1">
        <f t="shared" si="11"/>
        <v>0</v>
      </c>
    </row>
    <row r="130" spans="2:24" x14ac:dyDescent="0.25">
      <c r="B130" s="58"/>
      <c r="C130" s="70"/>
      <c r="D130" s="58"/>
      <c r="E130" s="62"/>
      <c r="F130" s="62"/>
      <c r="G130" s="62"/>
      <c r="H130" s="62">
        <f>SUMIFS('CTE Detail'!$M$1:$M$9999,'CTE Detail'!$D$1:$D$9999,'CTE Analysis'!A130,'CTE Detail'!$Q$1:$Q$9999,"&lt;&gt;NFER")</f>
        <v>0</v>
      </c>
      <c r="I130" s="16"/>
      <c r="K130" s="1"/>
      <c r="L130" s="1"/>
      <c r="X130" s="1">
        <f t="shared" si="11"/>
        <v>0</v>
      </c>
    </row>
    <row r="131" spans="2:24" x14ac:dyDescent="0.25">
      <c r="B131" s="58"/>
      <c r="C131" s="70"/>
      <c r="D131" s="58"/>
      <c r="E131" s="62"/>
      <c r="F131" s="62"/>
      <c r="G131" s="62"/>
      <c r="H131" s="62">
        <f>SUMIFS('CTE Detail'!$M$1:$M$9999,'CTE Detail'!$D$1:$D$9999,'CTE Analysis'!A131,'CTE Detail'!$Q$1:$Q$9999,"&lt;&gt;NFER")</f>
        <v>0</v>
      </c>
      <c r="I131" s="16"/>
      <c r="K131" s="1"/>
      <c r="L131" s="1"/>
      <c r="X131" s="1">
        <f t="shared" si="11"/>
        <v>0</v>
      </c>
    </row>
    <row r="132" spans="2:24" x14ac:dyDescent="0.25">
      <c r="B132" s="58"/>
      <c r="C132" s="70"/>
      <c r="D132" s="58"/>
      <c r="E132" s="62"/>
      <c r="F132" s="62"/>
      <c r="G132" s="62"/>
      <c r="H132" s="62">
        <f>SUMIFS('CTE Detail'!$M$1:$M$9999,'CTE Detail'!$D$1:$D$9999,'CTE Analysis'!A132,'CTE Detail'!$Q$1:$Q$9999,"&lt;&gt;NFER")</f>
        <v>0</v>
      </c>
      <c r="I132" s="16"/>
      <c r="K132" s="1"/>
      <c r="L132" s="1"/>
      <c r="X132" s="1">
        <f t="shared" ref="X132:X195" si="12">SUM(M132:W132)</f>
        <v>0</v>
      </c>
    </row>
    <row r="133" spans="2:24" x14ac:dyDescent="0.25">
      <c r="B133" s="58"/>
      <c r="C133" s="70"/>
      <c r="D133" s="58"/>
      <c r="E133" s="62"/>
      <c r="F133" s="62"/>
      <c r="G133" s="62"/>
      <c r="H133" s="62">
        <f>SUMIFS('CTE Detail'!$M$1:$M$9999,'CTE Detail'!$D$1:$D$9999,'CTE Analysis'!A133,'CTE Detail'!$Q$1:$Q$9999,"&lt;&gt;NFER")</f>
        <v>0</v>
      </c>
      <c r="I133" s="16"/>
      <c r="K133" s="1"/>
      <c r="L133" s="1"/>
      <c r="X133" s="1">
        <f t="shared" si="12"/>
        <v>0</v>
      </c>
    </row>
    <row r="134" spans="2:24" x14ac:dyDescent="0.25">
      <c r="B134" s="58"/>
      <c r="C134" s="70"/>
      <c r="D134" s="58"/>
      <c r="E134" s="62"/>
      <c r="F134" s="62"/>
      <c r="G134" s="62"/>
      <c r="H134" s="62">
        <f>SUMIFS('CTE Detail'!$M$1:$M$9999,'CTE Detail'!$D$1:$D$9999,'CTE Analysis'!A134,'CTE Detail'!$Q$1:$Q$9999,"&lt;&gt;NFER")</f>
        <v>0</v>
      </c>
      <c r="I134" s="16"/>
      <c r="K134" s="1"/>
      <c r="L134" s="1"/>
      <c r="X134" s="1">
        <f t="shared" si="12"/>
        <v>0</v>
      </c>
    </row>
    <row r="135" spans="2:24" x14ac:dyDescent="0.25">
      <c r="B135" s="58"/>
      <c r="C135" s="70"/>
      <c r="D135" s="58"/>
      <c r="E135" s="62"/>
      <c r="F135" s="62"/>
      <c r="G135" s="62"/>
      <c r="H135" s="62">
        <f>SUMIFS('CTE Detail'!$M$1:$M$9999,'CTE Detail'!$D$1:$D$9999,'CTE Analysis'!A135,'CTE Detail'!$Q$1:$Q$9999,"&lt;&gt;NFER")</f>
        <v>0</v>
      </c>
      <c r="I135" s="16"/>
      <c r="K135" s="1"/>
      <c r="L135" s="1"/>
      <c r="X135" s="1">
        <f t="shared" si="12"/>
        <v>0</v>
      </c>
    </row>
    <row r="136" spans="2:24" x14ac:dyDescent="0.25">
      <c r="B136" s="58"/>
      <c r="C136" s="70"/>
      <c r="D136" s="58"/>
      <c r="E136" s="62"/>
      <c r="F136" s="62"/>
      <c r="G136" s="62"/>
      <c r="H136" s="62">
        <f>SUMIFS('CTE Detail'!$M$1:$M$9999,'CTE Detail'!$D$1:$D$9999,'CTE Analysis'!A136,'CTE Detail'!$Q$1:$Q$9999,"&lt;&gt;NFER")</f>
        <v>0</v>
      </c>
      <c r="I136" s="16"/>
      <c r="K136" s="1"/>
      <c r="L136" s="1"/>
      <c r="X136" s="1">
        <f t="shared" si="12"/>
        <v>0</v>
      </c>
    </row>
    <row r="137" spans="2:24" x14ac:dyDescent="0.25">
      <c r="B137" s="58"/>
      <c r="C137" s="70"/>
      <c r="D137" s="58"/>
      <c r="E137" s="62"/>
      <c r="F137" s="62"/>
      <c r="G137" s="62"/>
      <c r="H137" s="62">
        <f>SUMIFS('CTE Detail'!$M$1:$M$9999,'CTE Detail'!$D$1:$D$9999,'CTE Analysis'!A137,'CTE Detail'!$Q$1:$Q$9999,"&lt;&gt;NFER")</f>
        <v>0</v>
      </c>
      <c r="I137" s="16"/>
      <c r="K137" s="1"/>
      <c r="L137" s="1"/>
      <c r="X137" s="1">
        <f t="shared" si="12"/>
        <v>0</v>
      </c>
    </row>
    <row r="138" spans="2:24" x14ac:dyDescent="0.25">
      <c r="B138" s="58"/>
      <c r="C138" s="70"/>
      <c r="D138" s="58"/>
      <c r="E138" s="62"/>
      <c r="F138" s="62"/>
      <c r="G138" s="62"/>
      <c r="H138" s="62">
        <f>SUMIFS('CTE Detail'!$M$1:$M$9999,'CTE Detail'!$D$1:$D$9999,'CTE Analysis'!A138,'CTE Detail'!$Q$1:$Q$9999,"&lt;&gt;NFER")</f>
        <v>0</v>
      </c>
      <c r="I138" s="16"/>
      <c r="K138" s="1"/>
      <c r="L138" s="1"/>
      <c r="X138" s="1">
        <f t="shared" si="12"/>
        <v>0</v>
      </c>
    </row>
    <row r="139" spans="2:24" x14ac:dyDescent="0.25">
      <c r="B139" s="58"/>
      <c r="C139" s="70"/>
      <c r="D139" s="58"/>
      <c r="E139" s="62"/>
      <c r="F139" s="62"/>
      <c r="G139" s="62"/>
      <c r="H139" s="62">
        <f>SUMIFS('CTE Detail'!$M$1:$M$9999,'CTE Detail'!$D$1:$D$9999,'CTE Analysis'!A139,'CTE Detail'!$Q$1:$Q$9999,"&lt;&gt;NFER")</f>
        <v>0</v>
      </c>
      <c r="I139" s="16"/>
      <c r="K139" s="1"/>
      <c r="L139" s="1"/>
      <c r="X139" s="1">
        <f t="shared" si="12"/>
        <v>0</v>
      </c>
    </row>
    <row r="140" spans="2:24" x14ac:dyDescent="0.25">
      <c r="B140" s="58"/>
      <c r="C140" s="70"/>
      <c r="D140" s="58"/>
      <c r="E140" s="62"/>
      <c r="F140" s="62"/>
      <c r="G140" s="62"/>
      <c r="H140" s="62">
        <f>SUMIFS('CTE Detail'!$M$1:$M$9999,'CTE Detail'!$D$1:$D$9999,'CTE Analysis'!A140,'CTE Detail'!$Q$1:$Q$9999,"&lt;&gt;NFER")</f>
        <v>0</v>
      </c>
      <c r="I140" s="16"/>
      <c r="K140" s="1"/>
      <c r="L140" s="1"/>
      <c r="X140" s="1">
        <f t="shared" si="12"/>
        <v>0</v>
      </c>
    </row>
    <row r="141" spans="2:24" x14ac:dyDescent="0.25">
      <c r="B141" s="58"/>
      <c r="C141" s="70"/>
      <c r="D141" s="58"/>
      <c r="E141" s="62"/>
      <c r="F141" s="62"/>
      <c r="G141" s="62"/>
      <c r="H141" s="62">
        <f>SUMIFS('CTE Detail'!$M$1:$M$9999,'CTE Detail'!$D$1:$D$9999,'CTE Analysis'!A141,'CTE Detail'!$Q$1:$Q$9999,"&lt;&gt;NFER")</f>
        <v>0</v>
      </c>
      <c r="I141" s="16"/>
      <c r="K141" s="1"/>
      <c r="L141" s="1"/>
      <c r="X141" s="1">
        <f t="shared" si="12"/>
        <v>0</v>
      </c>
    </row>
    <row r="142" spans="2:24" x14ac:dyDescent="0.25">
      <c r="B142" s="58"/>
      <c r="C142" s="70"/>
      <c r="D142" s="58"/>
      <c r="E142" s="62"/>
      <c r="F142" s="62"/>
      <c r="G142" s="62"/>
      <c r="H142" s="62">
        <f>SUMIFS('CTE Detail'!$M$1:$M$9999,'CTE Detail'!$D$1:$D$9999,'CTE Analysis'!A142,'CTE Detail'!$Q$1:$Q$9999,"&lt;&gt;NFER")</f>
        <v>0</v>
      </c>
      <c r="I142" s="16"/>
      <c r="K142" s="1"/>
      <c r="L142" s="1"/>
      <c r="X142" s="1">
        <f t="shared" si="12"/>
        <v>0</v>
      </c>
    </row>
    <row r="143" spans="2:24" x14ac:dyDescent="0.25">
      <c r="B143" s="58"/>
      <c r="C143" s="70"/>
      <c r="D143" s="58"/>
      <c r="E143" s="62"/>
      <c r="F143" s="62"/>
      <c r="G143" s="62"/>
      <c r="H143" s="62">
        <f>SUMIFS('CTE Detail'!$M$1:$M$9999,'CTE Detail'!$D$1:$D$9999,'CTE Analysis'!A143,'CTE Detail'!$Q$1:$Q$9999,"&lt;&gt;NFER")</f>
        <v>0</v>
      </c>
      <c r="I143" s="16"/>
      <c r="K143" s="1"/>
      <c r="L143" s="1"/>
      <c r="X143" s="1">
        <f t="shared" si="12"/>
        <v>0</v>
      </c>
    </row>
    <row r="144" spans="2:24" x14ac:dyDescent="0.25">
      <c r="B144" s="58"/>
      <c r="C144" s="70"/>
      <c r="D144" s="58"/>
      <c r="E144" s="62"/>
      <c r="F144" s="62"/>
      <c r="G144" s="62"/>
      <c r="H144" s="62">
        <f>SUMIFS('CTE Detail'!$M$1:$M$9999,'CTE Detail'!$D$1:$D$9999,'CTE Analysis'!A144,'CTE Detail'!$Q$1:$Q$9999,"&lt;&gt;NFER")</f>
        <v>0</v>
      </c>
      <c r="I144" s="16"/>
      <c r="K144" s="1"/>
      <c r="L144" s="1"/>
      <c r="X144" s="1">
        <f t="shared" si="12"/>
        <v>0</v>
      </c>
    </row>
    <row r="145" spans="2:24" x14ac:dyDescent="0.25">
      <c r="B145" s="58"/>
      <c r="C145" s="70"/>
      <c r="D145" s="58"/>
      <c r="E145" s="62"/>
      <c r="F145" s="62"/>
      <c r="G145" s="62"/>
      <c r="H145" s="62">
        <f>SUMIFS('CTE Detail'!$M$1:$M$9999,'CTE Detail'!$D$1:$D$9999,'CTE Analysis'!A145,'CTE Detail'!$Q$1:$Q$9999,"&lt;&gt;NFER")</f>
        <v>0</v>
      </c>
      <c r="I145" s="16"/>
      <c r="K145" s="1"/>
      <c r="L145" s="1"/>
      <c r="X145" s="1">
        <f t="shared" si="12"/>
        <v>0</v>
      </c>
    </row>
    <row r="146" spans="2:24" x14ac:dyDescent="0.25">
      <c r="B146" s="58"/>
      <c r="C146" s="70"/>
      <c r="D146" s="58"/>
      <c r="E146" s="62"/>
      <c r="F146" s="62"/>
      <c r="G146" s="62"/>
      <c r="H146" s="62">
        <f>SUMIFS('CTE Detail'!$M$1:$M$9999,'CTE Detail'!$D$1:$D$9999,'CTE Analysis'!A146,'CTE Detail'!$Q$1:$Q$9999,"&lt;&gt;NFER")</f>
        <v>0</v>
      </c>
      <c r="I146" s="16"/>
      <c r="K146" s="1"/>
      <c r="L146" s="1"/>
      <c r="X146" s="1">
        <f t="shared" si="12"/>
        <v>0</v>
      </c>
    </row>
    <row r="147" spans="2:24" x14ac:dyDescent="0.25">
      <c r="B147" s="58"/>
      <c r="C147" s="70"/>
      <c r="D147" s="58"/>
      <c r="E147" s="62"/>
      <c r="F147" s="62"/>
      <c r="G147" s="62"/>
      <c r="H147" s="62">
        <f>SUMIFS('CTE Detail'!$M$1:$M$9999,'CTE Detail'!$D$1:$D$9999,'CTE Analysis'!A147,'CTE Detail'!$Q$1:$Q$9999,"&lt;&gt;NFER")</f>
        <v>0</v>
      </c>
      <c r="I147" s="16"/>
      <c r="K147" s="1"/>
      <c r="L147" s="1"/>
      <c r="X147" s="1">
        <f t="shared" si="12"/>
        <v>0</v>
      </c>
    </row>
    <row r="148" spans="2:24" x14ac:dyDescent="0.25">
      <c r="B148" s="58"/>
      <c r="C148" s="70"/>
      <c r="D148" s="58"/>
      <c r="E148" s="62"/>
      <c r="F148" s="62"/>
      <c r="G148" s="62"/>
      <c r="H148" s="62">
        <f>SUMIFS('CTE Detail'!$M$1:$M$9999,'CTE Detail'!$D$1:$D$9999,'CTE Analysis'!A148,'CTE Detail'!$Q$1:$Q$9999,"&lt;&gt;NFER")</f>
        <v>0</v>
      </c>
      <c r="I148" s="16"/>
      <c r="K148" s="1"/>
      <c r="L148" s="1"/>
      <c r="X148" s="1">
        <f t="shared" si="12"/>
        <v>0</v>
      </c>
    </row>
    <row r="149" spans="2:24" x14ac:dyDescent="0.25">
      <c r="B149" s="58"/>
      <c r="C149" s="70"/>
      <c r="D149" s="58"/>
      <c r="E149" s="62"/>
      <c r="F149" s="62"/>
      <c r="G149" s="62"/>
      <c r="H149" s="62">
        <f>SUMIFS('CTE Detail'!$M$1:$M$9999,'CTE Detail'!$D$1:$D$9999,'CTE Analysis'!A149,'CTE Detail'!$Q$1:$Q$9999,"&lt;&gt;NFER")</f>
        <v>0</v>
      </c>
      <c r="I149" s="16"/>
      <c r="K149" s="1"/>
      <c r="L149" s="1"/>
      <c r="X149" s="1">
        <f t="shared" si="12"/>
        <v>0</v>
      </c>
    </row>
    <row r="150" spans="2:24" x14ac:dyDescent="0.25">
      <c r="B150" s="58"/>
      <c r="C150" s="70"/>
      <c r="D150" s="58"/>
      <c r="E150" s="62"/>
      <c r="F150" s="62"/>
      <c r="G150" s="62"/>
      <c r="H150" s="62">
        <f>SUMIFS('CTE Detail'!$M$1:$M$9999,'CTE Detail'!$D$1:$D$9999,'CTE Analysis'!A150,'CTE Detail'!$Q$1:$Q$9999,"&lt;&gt;NFER")</f>
        <v>0</v>
      </c>
      <c r="I150" s="16"/>
      <c r="K150" s="1"/>
      <c r="L150" s="1"/>
      <c r="X150" s="1">
        <f t="shared" si="12"/>
        <v>0</v>
      </c>
    </row>
    <row r="151" spans="2:24" x14ac:dyDescent="0.25">
      <c r="B151" s="58"/>
      <c r="C151" s="70"/>
      <c r="D151" s="58"/>
      <c r="E151" s="62"/>
      <c r="F151" s="62"/>
      <c r="G151" s="62"/>
      <c r="H151" s="62">
        <f>SUMIFS('CTE Detail'!$M$1:$M$9999,'CTE Detail'!$D$1:$D$9999,'CTE Analysis'!A151,'CTE Detail'!$Q$1:$Q$9999,"&lt;&gt;NFER")</f>
        <v>0</v>
      </c>
      <c r="I151" s="16"/>
      <c r="K151" s="1"/>
      <c r="L151" s="1"/>
      <c r="X151" s="1">
        <f t="shared" si="12"/>
        <v>0</v>
      </c>
    </row>
    <row r="152" spans="2:24" x14ac:dyDescent="0.25">
      <c r="B152" s="58"/>
      <c r="C152" s="70"/>
      <c r="D152" s="58"/>
      <c r="E152" s="62"/>
      <c r="F152" s="62"/>
      <c r="G152" s="62"/>
      <c r="H152" s="62">
        <f>SUMIFS('CTE Detail'!$M$1:$M$9999,'CTE Detail'!$D$1:$D$9999,'CTE Analysis'!A152,'CTE Detail'!$Q$1:$Q$9999,"&lt;&gt;NFER")</f>
        <v>0</v>
      </c>
      <c r="I152" s="16"/>
      <c r="K152" s="1"/>
      <c r="L152" s="1"/>
      <c r="X152" s="1">
        <f t="shared" si="12"/>
        <v>0</v>
      </c>
    </row>
    <row r="153" spans="2:24" x14ac:dyDescent="0.25">
      <c r="B153" s="58"/>
      <c r="C153" s="70"/>
      <c r="D153" s="58"/>
      <c r="E153" s="62"/>
      <c r="F153" s="62"/>
      <c r="G153" s="62"/>
      <c r="H153" s="62">
        <f>SUMIFS('CTE Detail'!$M$1:$M$9999,'CTE Detail'!$D$1:$D$9999,'CTE Analysis'!A153,'CTE Detail'!$Q$1:$Q$9999,"&lt;&gt;NFER")</f>
        <v>0</v>
      </c>
      <c r="I153" s="16"/>
      <c r="K153" s="1"/>
      <c r="L153" s="1"/>
      <c r="X153" s="1">
        <f t="shared" si="12"/>
        <v>0</v>
      </c>
    </row>
    <row r="154" spans="2:24" x14ac:dyDescent="0.25">
      <c r="B154" s="58"/>
      <c r="C154" s="70"/>
      <c r="D154" s="58"/>
      <c r="E154" s="62"/>
      <c r="F154" s="62"/>
      <c r="G154" s="62"/>
      <c r="H154" s="62">
        <f>SUMIFS('CTE Detail'!$M$1:$M$9999,'CTE Detail'!$D$1:$D$9999,'CTE Analysis'!A154,'CTE Detail'!$Q$1:$Q$9999,"&lt;&gt;NFER")</f>
        <v>0</v>
      </c>
      <c r="I154" s="16"/>
      <c r="K154" s="1"/>
      <c r="L154" s="1"/>
      <c r="X154" s="1">
        <f t="shared" si="12"/>
        <v>0</v>
      </c>
    </row>
    <row r="155" spans="2:24" x14ac:dyDescent="0.25">
      <c r="B155" s="58"/>
      <c r="C155" s="70"/>
      <c r="D155" s="58"/>
      <c r="E155" s="62"/>
      <c r="F155" s="62"/>
      <c r="G155" s="62"/>
      <c r="H155" s="62">
        <f>SUMIFS('CTE Detail'!$M$1:$M$9999,'CTE Detail'!$D$1:$D$9999,'CTE Analysis'!A155,'CTE Detail'!$Q$1:$Q$9999,"&lt;&gt;NFER")</f>
        <v>0</v>
      </c>
      <c r="I155" s="16"/>
      <c r="K155" s="1"/>
      <c r="L155" s="1"/>
      <c r="X155" s="1">
        <f t="shared" si="12"/>
        <v>0</v>
      </c>
    </row>
    <row r="156" spans="2:24" x14ac:dyDescent="0.25">
      <c r="B156" s="58"/>
      <c r="C156" s="70"/>
      <c r="D156" s="58"/>
      <c r="E156" s="62"/>
      <c r="F156" s="62"/>
      <c r="G156" s="62"/>
      <c r="H156" s="62">
        <f>SUMIFS('CTE Detail'!$M$1:$M$9999,'CTE Detail'!$D$1:$D$9999,'CTE Analysis'!A156,'CTE Detail'!$Q$1:$Q$9999,"&lt;&gt;NFER")</f>
        <v>0</v>
      </c>
      <c r="I156" s="16"/>
      <c r="K156" s="1"/>
      <c r="L156" s="1"/>
      <c r="X156" s="1">
        <f t="shared" si="12"/>
        <v>0</v>
      </c>
    </row>
    <row r="157" spans="2:24" x14ac:dyDescent="0.25">
      <c r="B157" s="58"/>
      <c r="C157" s="70"/>
      <c r="D157" s="58"/>
      <c r="E157" s="62"/>
      <c r="F157" s="62"/>
      <c r="G157" s="62"/>
      <c r="H157" s="62">
        <f>SUMIFS('CTE Detail'!$M$1:$M$9999,'CTE Detail'!$D$1:$D$9999,'CTE Analysis'!A157,'CTE Detail'!$Q$1:$Q$9999,"&lt;&gt;NFER")</f>
        <v>0</v>
      </c>
      <c r="I157" s="16"/>
      <c r="K157" s="1"/>
      <c r="L157" s="1"/>
      <c r="X157" s="1">
        <f t="shared" si="12"/>
        <v>0</v>
      </c>
    </row>
    <row r="158" spans="2:24" x14ac:dyDescent="0.25">
      <c r="B158" s="58"/>
      <c r="C158" s="70"/>
      <c r="D158" s="58"/>
      <c r="E158" s="62"/>
      <c r="F158" s="62"/>
      <c r="G158" s="62"/>
      <c r="H158" s="62">
        <f>SUMIFS('CTE Detail'!$M$1:$M$9999,'CTE Detail'!$D$1:$D$9999,'CTE Analysis'!A158,'CTE Detail'!$Q$1:$Q$9999,"&lt;&gt;NFER")</f>
        <v>0</v>
      </c>
      <c r="I158" s="16"/>
      <c r="K158" s="1"/>
      <c r="L158" s="1"/>
      <c r="X158" s="1">
        <f t="shared" si="12"/>
        <v>0</v>
      </c>
    </row>
    <row r="159" spans="2:24" x14ac:dyDescent="0.25">
      <c r="B159" s="58"/>
      <c r="C159" s="70"/>
      <c r="D159" s="58"/>
      <c r="E159" s="62"/>
      <c r="F159" s="62"/>
      <c r="G159" s="62"/>
      <c r="H159" s="62">
        <f>SUMIFS('CTE Detail'!$M$1:$M$9999,'CTE Detail'!$D$1:$D$9999,'CTE Analysis'!A159,'CTE Detail'!$Q$1:$Q$9999,"&lt;&gt;NFER")</f>
        <v>0</v>
      </c>
      <c r="I159" s="16"/>
      <c r="K159" s="1"/>
      <c r="L159" s="1"/>
      <c r="X159" s="1">
        <f t="shared" si="12"/>
        <v>0</v>
      </c>
    </row>
    <row r="160" spans="2:24" x14ac:dyDescent="0.25">
      <c r="B160" s="58"/>
      <c r="C160" s="70"/>
      <c r="D160" s="58"/>
      <c r="E160" s="62"/>
      <c r="F160" s="62"/>
      <c r="G160" s="62"/>
      <c r="H160" s="62">
        <f>SUMIFS('CTE Detail'!$M$1:$M$9999,'CTE Detail'!$D$1:$D$9999,'CTE Analysis'!A160,'CTE Detail'!$Q$1:$Q$9999,"&lt;&gt;NFER")</f>
        <v>0</v>
      </c>
      <c r="I160" s="16"/>
      <c r="K160" s="1"/>
      <c r="L160" s="1"/>
      <c r="X160" s="1">
        <f t="shared" si="12"/>
        <v>0</v>
      </c>
    </row>
    <row r="161" spans="2:24" x14ac:dyDescent="0.25">
      <c r="B161" s="58"/>
      <c r="C161" s="70"/>
      <c r="D161" s="58"/>
      <c r="E161" s="62"/>
      <c r="F161" s="62"/>
      <c r="G161" s="62"/>
      <c r="H161" s="62">
        <f>SUMIFS('CTE Detail'!$M$1:$M$9999,'CTE Detail'!$D$1:$D$9999,'CTE Analysis'!A161,'CTE Detail'!$Q$1:$Q$9999,"&lt;&gt;NFER")</f>
        <v>0</v>
      </c>
      <c r="I161" s="16"/>
      <c r="K161" s="1"/>
      <c r="L161" s="1"/>
      <c r="X161" s="1">
        <f t="shared" si="12"/>
        <v>0</v>
      </c>
    </row>
    <row r="162" spans="2:24" x14ac:dyDescent="0.25">
      <c r="B162" s="58"/>
      <c r="C162" s="70"/>
      <c r="D162" s="58"/>
      <c r="E162" s="62"/>
      <c r="F162" s="62"/>
      <c r="G162" s="62"/>
      <c r="H162" s="62">
        <f>SUMIFS('CTE Detail'!$M$1:$M$9999,'CTE Detail'!$D$1:$D$9999,'CTE Analysis'!A162,'CTE Detail'!$Q$1:$Q$9999,"&lt;&gt;NFER")</f>
        <v>0</v>
      </c>
      <c r="I162" s="16"/>
      <c r="K162" s="1"/>
      <c r="L162" s="1"/>
      <c r="X162" s="1">
        <f t="shared" si="12"/>
        <v>0</v>
      </c>
    </row>
    <row r="163" spans="2:24" x14ac:dyDescent="0.25">
      <c r="B163" s="58"/>
      <c r="C163" s="70"/>
      <c r="D163" s="58"/>
      <c r="E163" s="62"/>
      <c r="F163" s="62"/>
      <c r="G163" s="62"/>
      <c r="H163" s="62">
        <f>SUMIFS('CTE Detail'!$M$1:$M$9999,'CTE Detail'!$D$1:$D$9999,'CTE Analysis'!A163,'CTE Detail'!$Q$1:$Q$9999,"&lt;&gt;NFER")</f>
        <v>0</v>
      </c>
      <c r="I163" s="16"/>
      <c r="K163" s="1"/>
      <c r="L163" s="1"/>
      <c r="X163" s="1">
        <f t="shared" si="12"/>
        <v>0</v>
      </c>
    </row>
    <row r="164" spans="2:24" x14ac:dyDescent="0.25">
      <c r="B164" s="58"/>
      <c r="C164" s="70"/>
      <c r="D164" s="58"/>
      <c r="E164" s="62"/>
      <c r="F164" s="62"/>
      <c r="G164" s="62"/>
      <c r="H164" s="62">
        <f>SUMIFS('CTE Detail'!$M$1:$M$9999,'CTE Detail'!$D$1:$D$9999,'CTE Analysis'!A164,'CTE Detail'!$Q$1:$Q$9999,"&lt;&gt;NFER")</f>
        <v>0</v>
      </c>
      <c r="I164" s="16"/>
      <c r="K164" s="1"/>
      <c r="L164" s="1"/>
      <c r="X164" s="1">
        <f t="shared" si="12"/>
        <v>0</v>
      </c>
    </row>
    <row r="165" spans="2:24" x14ac:dyDescent="0.25">
      <c r="B165" s="58"/>
      <c r="C165" s="70"/>
      <c r="D165" s="58"/>
      <c r="E165" s="62"/>
      <c r="F165" s="62"/>
      <c r="G165" s="62"/>
      <c r="H165" s="62">
        <f>SUMIFS('CTE Detail'!$M$1:$M$9999,'CTE Detail'!$D$1:$D$9999,'CTE Analysis'!A165,'CTE Detail'!$Q$1:$Q$9999,"&lt;&gt;NFER")</f>
        <v>0</v>
      </c>
      <c r="I165" s="16"/>
      <c r="K165" s="1"/>
      <c r="L165" s="1"/>
      <c r="X165" s="1">
        <f t="shared" si="12"/>
        <v>0</v>
      </c>
    </row>
    <row r="166" spans="2:24" x14ac:dyDescent="0.25">
      <c r="B166" s="58"/>
      <c r="C166" s="70"/>
      <c r="D166" s="58"/>
      <c r="E166" s="62"/>
      <c r="F166" s="62"/>
      <c r="G166" s="62"/>
      <c r="H166" s="62">
        <f>SUMIFS('CTE Detail'!$M$1:$M$9999,'CTE Detail'!$D$1:$D$9999,'CTE Analysis'!A166,'CTE Detail'!$Q$1:$Q$9999,"&lt;&gt;NFER")</f>
        <v>0</v>
      </c>
      <c r="I166" s="16"/>
      <c r="K166" s="1"/>
      <c r="L166" s="1"/>
      <c r="X166" s="1">
        <f t="shared" si="12"/>
        <v>0</v>
      </c>
    </row>
    <row r="167" spans="2:24" x14ac:dyDescent="0.25">
      <c r="B167" s="58"/>
      <c r="C167" s="70"/>
      <c r="D167" s="58"/>
      <c r="E167" s="62"/>
      <c r="F167" s="62"/>
      <c r="G167" s="62"/>
      <c r="H167" s="62">
        <f>SUMIFS('CTE Detail'!$M$1:$M$9999,'CTE Detail'!$D$1:$D$9999,'CTE Analysis'!A167,'CTE Detail'!$Q$1:$Q$9999,"&lt;&gt;NFER")</f>
        <v>0</v>
      </c>
      <c r="I167" s="16"/>
      <c r="K167" s="1"/>
      <c r="L167" s="1"/>
      <c r="X167" s="1">
        <f t="shared" si="12"/>
        <v>0</v>
      </c>
    </row>
    <row r="168" spans="2:24" x14ac:dyDescent="0.25">
      <c r="B168" s="58"/>
      <c r="C168" s="70"/>
      <c r="D168" s="58"/>
      <c r="E168" s="62"/>
      <c r="F168" s="62"/>
      <c r="G168" s="62"/>
      <c r="H168" s="62">
        <f>SUMIFS('CTE Detail'!$M$1:$M$9999,'CTE Detail'!$D$1:$D$9999,'CTE Analysis'!A168,'CTE Detail'!$Q$1:$Q$9999,"&lt;&gt;NFER")</f>
        <v>0</v>
      </c>
      <c r="I168" s="16"/>
      <c r="K168" s="1"/>
      <c r="L168" s="1"/>
      <c r="X168" s="1">
        <f t="shared" si="12"/>
        <v>0</v>
      </c>
    </row>
    <row r="169" spans="2:24" x14ac:dyDescent="0.25">
      <c r="B169" s="58"/>
      <c r="C169" s="70"/>
      <c r="D169" s="58"/>
      <c r="E169" s="62"/>
      <c r="F169" s="62"/>
      <c r="G169" s="62"/>
      <c r="H169" s="62">
        <f>SUMIFS('CTE Detail'!$M$1:$M$9999,'CTE Detail'!$D$1:$D$9999,'CTE Analysis'!A169,'CTE Detail'!$Q$1:$Q$9999,"&lt;&gt;NFER")</f>
        <v>0</v>
      </c>
      <c r="I169" s="16"/>
      <c r="K169" s="1"/>
      <c r="L169" s="1"/>
      <c r="X169" s="1">
        <f t="shared" si="12"/>
        <v>0</v>
      </c>
    </row>
    <row r="170" spans="2:24" x14ac:dyDescent="0.25">
      <c r="B170" s="58"/>
      <c r="C170" s="70"/>
      <c r="D170" s="58"/>
      <c r="E170" s="62"/>
      <c r="F170" s="62"/>
      <c r="G170" s="62"/>
      <c r="H170" s="62">
        <f>SUMIFS('CTE Detail'!$M$1:$M$9999,'CTE Detail'!$D$1:$D$9999,'CTE Analysis'!A170,'CTE Detail'!$Q$1:$Q$9999,"&lt;&gt;NFER")</f>
        <v>0</v>
      </c>
      <c r="I170" s="16"/>
      <c r="K170" s="1"/>
      <c r="L170" s="1"/>
      <c r="X170" s="1">
        <f t="shared" si="12"/>
        <v>0</v>
      </c>
    </row>
    <row r="171" spans="2:24" x14ac:dyDescent="0.25">
      <c r="B171" s="58"/>
      <c r="C171" s="70"/>
      <c r="D171" s="58"/>
      <c r="E171" s="62"/>
      <c r="F171" s="62"/>
      <c r="G171" s="62"/>
      <c r="H171" s="62">
        <f>SUMIFS('CTE Detail'!$M$1:$M$9999,'CTE Detail'!$D$1:$D$9999,'CTE Analysis'!A171,'CTE Detail'!$Q$1:$Q$9999,"&lt;&gt;NFER")</f>
        <v>0</v>
      </c>
      <c r="I171" s="16"/>
      <c r="K171" s="1"/>
      <c r="L171" s="1"/>
      <c r="X171" s="1">
        <f t="shared" si="12"/>
        <v>0</v>
      </c>
    </row>
    <row r="172" spans="2:24" x14ac:dyDescent="0.25">
      <c r="B172" s="58"/>
      <c r="C172" s="70"/>
      <c r="D172" s="58"/>
      <c r="E172" s="62"/>
      <c r="F172" s="62"/>
      <c r="G172" s="62"/>
      <c r="H172" s="62">
        <f>SUMIFS('CTE Detail'!$M$1:$M$9999,'CTE Detail'!$D$1:$D$9999,'CTE Analysis'!A172,'CTE Detail'!$Q$1:$Q$9999,"&lt;&gt;NFER")</f>
        <v>0</v>
      </c>
      <c r="I172" s="16"/>
      <c r="K172" s="1"/>
      <c r="L172" s="1"/>
      <c r="X172" s="1">
        <f t="shared" si="12"/>
        <v>0</v>
      </c>
    </row>
    <row r="173" spans="2:24" x14ac:dyDescent="0.25">
      <c r="B173" s="58"/>
      <c r="C173" s="70"/>
      <c r="D173" s="58"/>
      <c r="E173" s="62"/>
      <c r="F173" s="62"/>
      <c r="G173" s="62"/>
      <c r="H173" s="62">
        <f>SUMIFS('CTE Detail'!$M$1:$M$9999,'CTE Detail'!$D$1:$D$9999,'CTE Analysis'!A173,'CTE Detail'!$Q$1:$Q$9999,"&lt;&gt;NFER")</f>
        <v>0</v>
      </c>
      <c r="I173" s="16"/>
      <c r="K173" s="1"/>
      <c r="L173" s="1"/>
      <c r="X173" s="1">
        <f t="shared" si="12"/>
        <v>0</v>
      </c>
    </row>
    <row r="174" spans="2:24" x14ac:dyDescent="0.25">
      <c r="B174" s="58"/>
      <c r="C174" s="70"/>
      <c r="D174" s="58"/>
      <c r="E174" s="62"/>
      <c r="F174" s="62"/>
      <c r="G174" s="62"/>
      <c r="H174" s="62">
        <f>SUMIFS('CTE Detail'!$M$1:$M$9999,'CTE Detail'!$D$1:$D$9999,'CTE Analysis'!A174,'CTE Detail'!$Q$1:$Q$9999,"&lt;&gt;NFER")</f>
        <v>0</v>
      </c>
      <c r="I174" s="16"/>
      <c r="K174" s="1"/>
      <c r="L174" s="1"/>
      <c r="X174" s="1">
        <f t="shared" si="12"/>
        <v>0</v>
      </c>
    </row>
    <row r="175" spans="2:24" x14ac:dyDescent="0.25">
      <c r="B175" s="58"/>
      <c r="C175" s="70"/>
      <c r="D175" s="58"/>
      <c r="E175" s="62"/>
      <c r="F175" s="62"/>
      <c r="G175" s="62"/>
      <c r="H175" s="62">
        <f>SUMIFS('CTE Detail'!$M$1:$M$9999,'CTE Detail'!$D$1:$D$9999,'CTE Analysis'!A175,'CTE Detail'!$Q$1:$Q$9999,"&lt;&gt;NFER")</f>
        <v>0</v>
      </c>
      <c r="I175" s="16"/>
      <c r="K175" s="1"/>
      <c r="L175" s="1"/>
      <c r="X175" s="1">
        <f t="shared" si="12"/>
        <v>0</v>
      </c>
    </row>
    <row r="176" spans="2:24" x14ac:dyDescent="0.25">
      <c r="B176" s="58"/>
      <c r="C176" s="70"/>
      <c r="D176" s="58"/>
      <c r="E176" s="62"/>
      <c r="F176" s="62"/>
      <c r="G176" s="62"/>
      <c r="H176" s="62">
        <f>SUMIFS('CTE Detail'!$M$1:$M$9999,'CTE Detail'!$D$1:$D$9999,'CTE Analysis'!A176,'CTE Detail'!$Q$1:$Q$9999,"&lt;&gt;NFER")</f>
        <v>0</v>
      </c>
      <c r="I176" s="16"/>
      <c r="K176" s="1"/>
      <c r="L176" s="1"/>
      <c r="X176" s="1">
        <f t="shared" si="12"/>
        <v>0</v>
      </c>
    </row>
    <row r="177" spans="2:24" x14ac:dyDescent="0.25">
      <c r="B177" s="58"/>
      <c r="C177" s="70"/>
      <c r="D177" s="58"/>
      <c r="E177" s="62"/>
      <c r="F177" s="62"/>
      <c r="G177" s="62"/>
      <c r="H177" s="62">
        <f>SUMIFS('CTE Detail'!$M$1:$M$9999,'CTE Detail'!$D$1:$D$9999,'CTE Analysis'!A177,'CTE Detail'!$Q$1:$Q$9999,"&lt;&gt;NFER")</f>
        <v>0</v>
      </c>
      <c r="I177" s="16"/>
      <c r="K177" s="1"/>
      <c r="L177" s="1"/>
      <c r="X177" s="1">
        <f t="shared" si="12"/>
        <v>0</v>
      </c>
    </row>
    <row r="178" spans="2:24" x14ac:dyDescent="0.25">
      <c r="B178" s="58"/>
      <c r="C178" s="70"/>
      <c r="D178" s="58"/>
      <c r="E178" s="62"/>
      <c r="F178" s="62"/>
      <c r="G178" s="62"/>
      <c r="H178" s="62">
        <f>SUMIFS('CTE Detail'!$M$1:$M$9999,'CTE Detail'!$D$1:$D$9999,'CTE Analysis'!A178,'CTE Detail'!$Q$1:$Q$9999,"&lt;&gt;NFER")</f>
        <v>0</v>
      </c>
      <c r="I178" s="16"/>
      <c r="K178" s="1"/>
      <c r="L178" s="1"/>
      <c r="X178" s="1">
        <f t="shared" si="12"/>
        <v>0</v>
      </c>
    </row>
    <row r="179" spans="2:24" x14ac:dyDescent="0.25">
      <c r="B179" s="58"/>
      <c r="C179" s="70"/>
      <c r="D179" s="58"/>
      <c r="E179" s="62"/>
      <c r="F179" s="62"/>
      <c r="G179" s="62"/>
      <c r="H179" s="62">
        <f>SUMIFS('CTE Detail'!$M$1:$M$9999,'CTE Detail'!$D$1:$D$9999,'CTE Analysis'!A179,'CTE Detail'!$Q$1:$Q$9999,"&lt;&gt;NFER")</f>
        <v>0</v>
      </c>
      <c r="I179" s="16"/>
      <c r="K179" s="1"/>
      <c r="L179" s="1"/>
      <c r="X179" s="1">
        <f t="shared" si="12"/>
        <v>0</v>
      </c>
    </row>
    <row r="180" spans="2:24" x14ac:dyDescent="0.25">
      <c r="B180" s="58"/>
      <c r="C180" s="70"/>
      <c r="D180" s="58"/>
      <c r="E180" s="62"/>
      <c r="F180" s="62"/>
      <c r="G180" s="62"/>
      <c r="H180" s="62">
        <f>SUMIFS('CTE Detail'!$M$1:$M$9999,'CTE Detail'!$D$1:$D$9999,'CTE Analysis'!A180,'CTE Detail'!$Q$1:$Q$9999,"&lt;&gt;NFER")</f>
        <v>0</v>
      </c>
      <c r="I180" s="16"/>
      <c r="K180" s="1"/>
      <c r="L180" s="1"/>
      <c r="X180" s="1">
        <f t="shared" si="12"/>
        <v>0</v>
      </c>
    </row>
    <row r="181" spans="2:24" x14ac:dyDescent="0.25">
      <c r="B181" s="58"/>
      <c r="C181" s="70"/>
      <c r="D181" s="58"/>
      <c r="E181" s="62"/>
      <c r="F181" s="62"/>
      <c r="G181" s="62"/>
      <c r="H181" s="62">
        <f>SUMIFS('CTE Detail'!$M$1:$M$9999,'CTE Detail'!$D$1:$D$9999,'CTE Analysis'!A181,'CTE Detail'!$Q$1:$Q$9999,"&lt;&gt;NFER")</f>
        <v>0</v>
      </c>
      <c r="I181" s="16"/>
      <c r="K181" s="1"/>
      <c r="L181" s="1"/>
      <c r="X181" s="1">
        <f t="shared" si="12"/>
        <v>0</v>
      </c>
    </row>
    <row r="182" spans="2:24" x14ac:dyDescent="0.25">
      <c r="B182" s="58"/>
      <c r="C182" s="70"/>
      <c r="D182" s="58"/>
      <c r="E182" s="62"/>
      <c r="F182" s="62"/>
      <c r="G182" s="62"/>
      <c r="H182" s="62">
        <f>SUMIFS('CTE Detail'!$M$1:$M$9999,'CTE Detail'!$D$1:$D$9999,'CTE Analysis'!A182,'CTE Detail'!$Q$1:$Q$9999,"&lt;&gt;NFER")</f>
        <v>0</v>
      </c>
      <c r="I182" s="16"/>
      <c r="K182" s="1"/>
      <c r="L182" s="1"/>
      <c r="X182" s="1">
        <f t="shared" si="12"/>
        <v>0</v>
      </c>
    </row>
    <row r="183" spans="2:24" x14ac:dyDescent="0.25">
      <c r="B183" s="58"/>
      <c r="C183" s="70"/>
      <c r="D183" s="58"/>
      <c r="E183" s="62"/>
      <c r="F183" s="62"/>
      <c r="G183" s="62"/>
      <c r="H183" s="62">
        <f>SUMIFS('CTE Detail'!$M$1:$M$9999,'CTE Detail'!$D$1:$D$9999,'CTE Analysis'!A183,'CTE Detail'!$Q$1:$Q$9999,"&lt;&gt;NFER")</f>
        <v>0</v>
      </c>
      <c r="I183" s="16"/>
      <c r="K183" s="1"/>
      <c r="L183" s="1"/>
      <c r="X183" s="1">
        <f t="shared" si="12"/>
        <v>0</v>
      </c>
    </row>
    <row r="184" spans="2:24" x14ac:dyDescent="0.25">
      <c r="B184" s="58"/>
      <c r="C184" s="70"/>
      <c r="D184" s="58"/>
      <c r="E184" s="62"/>
      <c r="F184" s="62"/>
      <c r="G184" s="62"/>
      <c r="H184" s="62">
        <f>SUMIFS('CTE Detail'!$M$1:$M$9999,'CTE Detail'!$D$1:$D$9999,'CTE Analysis'!A184,'CTE Detail'!$Q$1:$Q$9999,"&lt;&gt;NFER")</f>
        <v>0</v>
      </c>
      <c r="I184" s="16"/>
      <c r="K184" s="1"/>
      <c r="L184" s="1"/>
      <c r="X184" s="1">
        <f t="shared" si="12"/>
        <v>0</v>
      </c>
    </row>
    <row r="185" spans="2:24" x14ac:dyDescent="0.25">
      <c r="B185" s="58"/>
      <c r="C185" s="70"/>
      <c r="D185" s="58"/>
      <c r="E185" s="62"/>
      <c r="F185" s="62"/>
      <c r="G185" s="62"/>
      <c r="H185" s="62">
        <f>SUMIFS('CTE Detail'!$M$1:$M$9999,'CTE Detail'!$D$1:$D$9999,'CTE Analysis'!A185,'CTE Detail'!$Q$1:$Q$9999,"&lt;&gt;NFER")</f>
        <v>0</v>
      </c>
      <c r="I185" s="16"/>
      <c r="K185" s="1"/>
      <c r="L185" s="1"/>
      <c r="X185" s="1">
        <f t="shared" si="12"/>
        <v>0</v>
      </c>
    </row>
    <row r="186" spans="2:24" x14ac:dyDescent="0.25">
      <c r="B186" s="58"/>
      <c r="C186" s="70"/>
      <c r="D186" s="58"/>
      <c r="E186" s="62"/>
      <c r="F186" s="62"/>
      <c r="G186" s="62"/>
      <c r="H186" s="62">
        <f>SUMIFS('CTE Detail'!$M$1:$M$9999,'CTE Detail'!$D$1:$D$9999,'CTE Analysis'!A186,'CTE Detail'!$Q$1:$Q$9999,"&lt;&gt;NFER")</f>
        <v>0</v>
      </c>
      <c r="I186" s="16"/>
      <c r="K186" s="1"/>
      <c r="L186" s="1"/>
      <c r="X186" s="1">
        <f t="shared" si="12"/>
        <v>0</v>
      </c>
    </row>
    <row r="187" spans="2:24" x14ac:dyDescent="0.25">
      <c r="B187" s="58"/>
      <c r="C187" s="70"/>
      <c r="D187" s="58"/>
      <c r="E187" s="62"/>
      <c r="F187" s="62"/>
      <c r="G187" s="62"/>
      <c r="H187" s="62">
        <f>SUMIFS('CTE Detail'!$M$1:$M$9999,'CTE Detail'!$D$1:$D$9999,'CTE Analysis'!A187,'CTE Detail'!$Q$1:$Q$9999,"&lt;&gt;NFER")</f>
        <v>0</v>
      </c>
      <c r="I187" s="16"/>
      <c r="K187" s="1"/>
      <c r="L187" s="1"/>
      <c r="X187" s="1">
        <f t="shared" si="12"/>
        <v>0</v>
      </c>
    </row>
    <row r="188" spans="2:24" x14ac:dyDescent="0.25">
      <c r="B188" s="58"/>
      <c r="C188" s="70"/>
      <c r="D188" s="58"/>
      <c r="E188" s="62"/>
      <c r="F188" s="62"/>
      <c r="G188" s="62"/>
      <c r="H188" s="62">
        <f>SUMIFS('CTE Detail'!$M$1:$M$9999,'CTE Detail'!$D$1:$D$9999,'CTE Analysis'!A188,'CTE Detail'!$Q$1:$Q$9999,"&lt;&gt;NFER")</f>
        <v>0</v>
      </c>
      <c r="I188" s="16"/>
      <c r="K188" s="1"/>
      <c r="L188" s="1"/>
      <c r="X188" s="1">
        <f t="shared" si="12"/>
        <v>0</v>
      </c>
    </row>
    <row r="189" spans="2:24" x14ac:dyDescent="0.25">
      <c r="B189" s="58"/>
      <c r="C189" s="70"/>
      <c r="D189" s="58"/>
      <c r="E189" s="62"/>
      <c r="F189" s="62"/>
      <c r="G189" s="62"/>
      <c r="H189" s="62">
        <f>SUMIFS('CTE Detail'!$M$1:$M$9999,'CTE Detail'!$D$1:$D$9999,'CTE Analysis'!A189,'CTE Detail'!$Q$1:$Q$9999,"&lt;&gt;NFER")</f>
        <v>0</v>
      </c>
      <c r="I189" s="16"/>
      <c r="K189" s="1"/>
      <c r="L189" s="1"/>
      <c r="X189" s="1">
        <f t="shared" si="12"/>
        <v>0</v>
      </c>
    </row>
    <row r="190" spans="2:24" x14ac:dyDescent="0.25">
      <c r="B190" s="58"/>
      <c r="C190" s="70"/>
      <c r="D190" s="58"/>
      <c r="E190" s="62"/>
      <c r="F190" s="62"/>
      <c r="G190" s="62"/>
      <c r="H190" s="62">
        <f>SUMIFS('CTE Detail'!$M$1:$M$9999,'CTE Detail'!$D$1:$D$9999,'CTE Analysis'!A190,'CTE Detail'!$Q$1:$Q$9999,"&lt;&gt;NFER")</f>
        <v>0</v>
      </c>
      <c r="I190" s="16"/>
      <c r="K190" s="1"/>
      <c r="L190" s="1"/>
      <c r="X190" s="1">
        <f t="shared" si="12"/>
        <v>0</v>
      </c>
    </row>
    <row r="191" spans="2:24" x14ac:dyDescent="0.25">
      <c r="B191" s="58"/>
      <c r="C191" s="70"/>
      <c r="D191" s="58"/>
      <c r="E191" s="62"/>
      <c r="F191" s="62"/>
      <c r="G191" s="62"/>
      <c r="H191" s="62">
        <f>SUMIFS('CTE Detail'!$M$1:$M$9999,'CTE Detail'!$D$1:$D$9999,'CTE Analysis'!A191,'CTE Detail'!$Q$1:$Q$9999,"&lt;&gt;NFER")</f>
        <v>0</v>
      </c>
      <c r="I191" s="16"/>
      <c r="K191" s="1"/>
      <c r="L191" s="1"/>
      <c r="X191" s="1">
        <f t="shared" si="12"/>
        <v>0</v>
      </c>
    </row>
    <row r="192" spans="2:24" x14ac:dyDescent="0.25">
      <c r="B192" s="58"/>
      <c r="C192" s="70"/>
      <c r="D192" s="58"/>
      <c r="E192" s="62"/>
      <c r="F192" s="62"/>
      <c r="G192" s="62"/>
      <c r="H192" s="62">
        <f>SUMIFS('CTE Detail'!$M$1:$M$9999,'CTE Detail'!$D$1:$D$9999,'CTE Analysis'!A192,'CTE Detail'!$Q$1:$Q$9999,"&lt;&gt;NFER")</f>
        <v>0</v>
      </c>
      <c r="I192" s="16"/>
      <c r="K192" s="1"/>
      <c r="L192" s="1"/>
      <c r="X192" s="1">
        <f t="shared" si="12"/>
        <v>0</v>
      </c>
    </row>
    <row r="193" spans="2:24" x14ac:dyDescent="0.25">
      <c r="B193" s="58"/>
      <c r="C193" s="70"/>
      <c r="D193" s="58"/>
      <c r="E193" s="62"/>
      <c r="F193" s="62"/>
      <c r="G193" s="62"/>
      <c r="H193" s="62">
        <f>SUMIFS('CTE Detail'!$M$1:$M$9999,'CTE Detail'!$D$1:$D$9999,'CTE Analysis'!A193,'CTE Detail'!$Q$1:$Q$9999,"&lt;&gt;NFER")</f>
        <v>0</v>
      </c>
      <c r="I193" s="16"/>
      <c r="K193" s="1"/>
      <c r="L193" s="1"/>
      <c r="X193" s="1">
        <f t="shared" si="12"/>
        <v>0</v>
      </c>
    </row>
    <row r="194" spans="2:24" x14ac:dyDescent="0.25">
      <c r="B194" s="58"/>
      <c r="C194" s="70"/>
      <c r="D194" s="58"/>
      <c r="E194" s="62"/>
      <c r="F194" s="62"/>
      <c r="G194" s="62"/>
      <c r="H194" s="62">
        <f>SUMIFS('CTE Detail'!$M$1:$M$9999,'CTE Detail'!$D$1:$D$9999,'CTE Analysis'!A194,'CTE Detail'!$Q$1:$Q$9999,"&lt;&gt;NFER")</f>
        <v>0</v>
      </c>
      <c r="I194" s="16"/>
      <c r="K194" s="1"/>
      <c r="L194" s="1"/>
      <c r="X194" s="1">
        <f t="shared" si="12"/>
        <v>0</v>
      </c>
    </row>
    <row r="195" spans="2:24" x14ac:dyDescent="0.25">
      <c r="B195" s="58"/>
      <c r="C195" s="70"/>
      <c r="D195" s="58"/>
      <c r="E195" s="62"/>
      <c r="F195" s="62"/>
      <c r="G195" s="62"/>
      <c r="H195" s="62">
        <f>SUMIFS('CTE Detail'!$M$1:$M$9999,'CTE Detail'!$D$1:$D$9999,'CTE Analysis'!A195,'CTE Detail'!$Q$1:$Q$9999,"&lt;&gt;NFER")</f>
        <v>0</v>
      </c>
      <c r="I195" s="16"/>
      <c r="K195" s="1"/>
      <c r="L195" s="1"/>
      <c r="X195" s="1">
        <f t="shared" si="12"/>
        <v>0</v>
      </c>
    </row>
    <row r="196" spans="2:24" x14ac:dyDescent="0.25">
      <c r="B196" s="58"/>
      <c r="C196" s="70"/>
      <c r="D196" s="58"/>
      <c r="E196" s="62"/>
      <c r="F196" s="62"/>
      <c r="G196" s="62"/>
      <c r="H196" s="62">
        <f>SUMIFS('CTE Detail'!$M$1:$M$9999,'CTE Detail'!$D$1:$D$9999,'CTE Analysis'!A196,'CTE Detail'!$Q$1:$Q$9999,"&lt;&gt;NFER")</f>
        <v>0</v>
      </c>
      <c r="I196" s="16"/>
      <c r="K196" s="1"/>
      <c r="L196" s="1"/>
      <c r="X196" s="1">
        <f t="shared" ref="X196:X259" si="13">SUM(M196:W196)</f>
        <v>0</v>
      </c>
    </row>
    <row r="197" spans="2:24" x14ac:dyDescent="0.25">
      <c r="B197" s="58"/>
      <c r="C197" s="70"/>
      <c r="D197" s="58"/>
      <c r="E197" s="62"/>
      <c r="F197" s="62"/>
      <c r="G197" s="62"/>
      <c r="H197" s="62">
        <f>SUMIFS('CTE Detail'!$M$1:$M$9999,'CTE Detail'!$D$1:$D$9999,'CTE Analysis'!A197,'CTE Detail'!$Q$1:$Q$9999,"&lt;&gt;NFER")</f>
        <v>0</v>
      </c>
      <c r="I197" s="16"/>
      <c r="K197" s="1"/>
      <c r="L197" s="1"/>
      <c r="X197" s="1">
        <f t="shared" si="13"/>
        <v>0</v>
      </c>
    </row>
    <row r="198" spans="2:24" x14ac:dyDescent="0.25">
      <c r="B198" s="58"/>
      <c r="C198" s="70"/>
      <c r="D198" s="58"/>
      <c r="E198" s="62"/>
      <c r="F198" s="62"/>
      <c r="G198" s="62"/>
      <c r="H198" s="62">
        <f>SUMIFS('CTE Detail'!$M$1:$M$9999,'CTE Detail'!$D$1:$D$9999,'CTE Analysis'!A198,'CTE Detail'!$Q$1:$Q$9999,"&lt;&gt;NFER")</f>
        <v>0</v>
      </c>
      <c r="I198" s="16"/>
      <c r="K198" s="1"/>
      <c r="L198" s="1"/>
      <c r="X198" s="1">
        <f t="shared" si="13"/>
        <v>0</v>
      </c>
    </row>
    <row r="199" spans="2:24" x14ac:dyDescent="0.25">
      <c r="B199" s="58"/>
      <c r="C199" s="70"/>
      <c r="D199" s="58"/>
      <c r="E199" s="62"/>
      <c r="F199" s="62"/>
      <c r="G199" s="62"/>
      <c r="H199" s="62">
        <f>SUMIFS('CTE Detail'!$M$1:$M$9999,'CTE Detail'!$D$1:$D$9999,'CTE Analysis'!A199,'CTE Detail'!$Q$1:$Q$9999,"&lt;&gt;NFER")</f>
        <v>0</v>
      </c>
      <c r="I199" s="16"/>
      <c r="K199" s="1"/>
      <c r="L199" s="1"/>
      <c r="X199" s="1">
        <f t="shared" si="13"/>
        <v>0</v>
      </c>
    </row>
    <row r="200" spans="2:24" x14ac:dyDescent="0.25">
      <c r="B200" s="58"/>
      <c r="C200" s="70"/>
      <c r="D200" s="58"/>
      <c r="E200" s="62"/>
      <c r="F200" s="62"/>
      <c r="G200" s="62"/>
      <c r="H200" s="62">
        <f>SUMIFS('CTE Detail'!$M$1:$M$9999,'CTE Detail'!$D$1:$D$9999,'CTE Analysis'!A200,'CTE Detail'!$Q$1:$Q$9999,"&lt;&gt;NFER")</f>
        <v>0</v>
      </c>
      <c r="I200" s="16"/>
      <c r="K200" s="1"/>
      <c r="L200" s="1"/>
      <c r="X200" s="1">
        <f t="shared" si="13"/>
        <v>0</v>
      </c>
    </row>
    <row r="201" spans="2:24" x14ac:dyDescent="0.25">
      <c r="B201" s="58"/>
      <c r="C201" s="70"/>
      <c r="D201" s="58"/>
      <c r="E201" s="62"/>
      <c r="F201" s="62"/>
      <c r="G201" s="62"/>
      <c r="H201" s="62">
        <f>SUMIFS('CTE Detail'!$M$1:$M$9999,'CTE Detail'!$D$1:$D$9999,'CTE Analysis'!A201,'CTE Detail'!$Q$1:$Q$9999,"&lt;&gt;NFER")</f>
        <v>0</v>
      </c>
      <c r="I201" s="16"/>
      <c r="K201" s="1"/>
      <c r="L201" s="1"/>
      <c r="X201" s="1">
        <f t="shared" si="13"/>
        <v>0</v>
      </c>
    </row>
    <row r="202" spans="2:24" x14ac:dyDescent="0.25">
      <c r="B202" s="58"/>
      <c r="C202" s="70"/>
      <c r="D202" s="58"/>
      <c r="E202" s="62"/>
      <c r="F202" s="62"/>
      <c r="G202" s="62"/>
      <c r="H202" s="62">
        <f>SUMIFS('CTE Detail'!$M$1:$M$9999,'CTE Detail'!$D$1:$D$9999,'CTE Analysis'!A202,'CTE Detail'!$Q$1:$Q$9999,"&lt;&gt;NFER")</f>
        <v>0</v>
      </c>
      <c r="I202" s="16"/>
      <c r="K202" s="1"/>
      <c r="L202" s="1"/>
      <c r="X202" s="1">
        <f t="shared" si="13"/>
        <v>0</v>
      </c>
    </row>
    <row r="203" spans="2:24" x14ac:dyDescent="0.25">
      <c r="B203" s="58"/>
      <c r="C203" s="70"/>
      <c r="D203" s="58"/>
      <c r="E203" s="62"/>
      <c r="F203" s="62"/>
      <c r="G203" s="62"/>
      <c r="H203" s="62">
        <f>SUMIFS('CTE Detail'!$M$1:$M$9999,'CTE Detail'!$D$1:$D$9999,'CTE Analysis'!A203,'CTE Detail'!$Q$1:$Q$9999,"&lt;&gt;NFER")</f>
        <v>0</v>
      </c>
      <c r="I203" s="16"/>
      <c r="K203" s="1"/>
      <c r="L203" s="1"/>
      <c r="X203" s="1">
        <f t="shared" si="13"/>
        <v>0</v>
      </c>
    </row>
    <row r="204" spans="2:24" x14ac:dyDescent="0.25">
      <c r="B204" s="58"/>
      <c r="C204" s="70"/>
      <c r="D204" s="58"/>
      <c r="E204" s="62"/>
      <c r="F204" s="62"/>
      <c r="G204" s="62"/>
      <c r="H204" s="62">
        <f>SUMIFS('CTE Detail'!$M$1:$M$9999,'CTE Detail'!$D$1:$D$9999,'CTE Analysis'!A204,'CTE Detail'!$Q$1:$Q$9999,"&lt;&gt;NFER")</f>
        <v>0</v>
      </c>
      <c r="I204" s="16"/>
      <c r="K204" s="1"/>
      <c r="L204" s="1"/>
      <c r="X204" s="1">
        <f t="shared" si="13"/>
        <v>0</v>
      </c>
    </row>
    <row r="205" spans="2:24" x14ac:dyDescent="0.25">
      <c r="B205" s="58"/>
      <c r="C205" s="70"/>
      <c r="D205" s="58"/>
      <c r="E205" s="62"/>
      <c r="F205" s="62"/>
      <c r="G205" s="62"/>
      <c r="H205" s="62">
        <f>SUMIFS('CTE Detail'!$M$1:$M$9999,'CTE Detail'!$D$1:$D$9999,'CTE Analysis'!A205,'CTE Detail'!$Q$1:$Q$9999,"&lt;&gt;NFER")</f>
        <v>0</v>
      </c>
      <c r="I205" s="16"/>
      <c r="K205" s="1"/>
      <c r="L205" s="1"/>
      <c r="X205" s="1">
        <f t="shared" si="13"/>
        <v>0</v>
      </c>
    </row>
    <row r="206" spans="2:24" x14ac:dyDescent="0.25">
      <c r="B206" s="58"/>
      <c r="C206" s="70"/>
      <c r="D206" s="58"/>
      <c r="E206" s="62"/>
      <c r="F206" s="62"/>
      <c r="G206" s="62"/>
      <c r="H206" s="62">
        <f>SUMIFS('CTE Detail'!$M$1:$M$9999,'CTE Detail'!$D$1:$D$9999,'CTE Analysis'!A206,'CTE Detail'!$Q$1:$Q$9999,"&lt;&gt;NFER")</f>
        <v>0</v>
      </c>
      <c r="I206" s="16"/>
      <c r="K206" s="1"/>
      <c r="L206" s="1"/>
      <c r="X206" s="1">
        <f t="shared" si="13"/>
        <v>0</v>
      </c>
    </row>
    <row r="207" spans="2:24" x14ac:dyDescent="0.25">
      <c r="B207" s="58"/>
      <c r="C207" s="70"/>
      <c r="D207" s="58"/>
      <c r="E207" s="62"/>
      <c r="F207" s="62"/>
      <c r="G207" s="62"/>
      <c r="H207" s="62">
        <f>SUMIFS('CTE Detail'!$M$1:$M$9999,'CTE Detail'!$D$1:$D$9999,'CTE Analysis'!A207,'CTE Detail'!$Q$1:$Q$9999,"&lt;&gt;NFER")</f>
        <v>0</v>
      </c>
      <c r="I207" s="16"/>
      <c r="K207" s="1"/>
      <c r="L207" s="1"/>
      <c r="X207" s="1">
        <f t="shared" si="13"/>
        <v>0</v>
      </c>
    </row>
    <row r="208" spans="2:24" x14ac:dyDescent="0.25">
      <c r="B208" s="58"/>
      <c r="C208" s="70"/>
      <c r="D208" s="58"/>
      <c r="E208" s="62"/>
      <c r="F208" s="62"/>
      <c r="G208" s="62"/>
      <c r="H208" s="62">
        <f>SUMIFS('CTE Detail'!$M$1:$M$9999,'CTE Detail'!$D$1:$D$9999,'CTE Analysis'!A208,'CTE Detail'!$Q$1:$Q$9999,"&lt;&gt;NFER")</f>
        <v>0</v>
      </c>
      <c r="I208" s="16"/>
      <c r="K208" s="1"/>
      <c r="L208" s="1"/>
      <c r="X208" s="1">
        <f t="shared" si="13"/>
        <v>0</v>
      </c>
    </row>
    <row r="209" spans="2:24" x14ac:dyDescent="0.25">
      <c r="B209" s="58"/>
      <c r="C209" s="70"/>
      <c r="D209" s="58"/>
      <c r="E209" s="62"/>
      <c r="F209" s="62"/>
      <c r="G209" s="62"/>
      <c r="H209" s="62">
        <f>SUMIFS('CTE Detail'!$M$1:$M$9999,'CTE Detail'!$D$1:$D$9999,'CTE Analysis'!A209,'CTE Detail'!$Q$1:$Q$9999,"&lt;&gt;NFER")</f>
        <v>0</v>
      </c>
      <c r="I209" s="16"/>
      <c r="K209" s="1"/>
      <c r="L209" s="1"/>
      <c r="X209" s="1">
        <f t="shared" si="13"/>
        <v>0</v>
      </c>
    </row>
    <row r="210" spans="2:24" x14ac:dyDescent="0.25">
      <c r="B210" s="58"/>
      <c r="C210" s="70"/>
      <c r="D210" s="58"/>
      <c r="E210" s="62"/>
      <c r="F210" s="62"/>
      <c r="G210" s="62"/>
      <c r="H210" s="62">
        <f>SUMIFS('CTE Detail'!$M$1:$M$9999,'CTE Detail'!$D$1:$D$9999,'CTE Analysis'!A210,'CTE Detail'!$Q$1:$Q$9999,"&lt;&gt;NFER")</f>
        <v>0</v>
      </c>
      <c r="I210" s="16"/>
      <c r="K210" s="1"/>
      <c r="L210" s="1"/>
      <c r="X210" s="1">
        <f t="shared" si="13"/>
        <v>0</v>
      </c>
    </row>
    <row r="211" spans="2:24" x14ac:dyDescent="0.25">
      <c r="B211" s="58"/>
      <c r="C211" s="70"/>
      <c r="D211" s="58"/>
      <c r="E211" s="62"/>
      <c r="F211" s="62"/>
      <c r="G211" s="62"/>
      <c r="H211" s="62">
        <f>SUMIFS('CTE Detail'!$M$1:$M$9999,'CTE Detail'!$D$1:$D$9999,'CTE Analysis'!A211,'CTE Detail'!$Q$1:$Q$9999,"&lt;&gt;NFER")</f>
        <v>0</v>
      </c>
      <c r="I211" s="16"/>
      <c r="K211" s="1"/>
      <c r="L211" s="1"/>
      <c r="X211" s="1">
        <f t="shared" si="13"/>
        <v>0</v>
      </c>
    </row>
    <row r="212" spans="2:24" x14ac:dyDescent="0.25">
      <c r="B212" s="58"/>
      <c r="C212" s="70"/>
      <c r="D212" s="58"/>
      <c r="E212" s="62"/>
      <c r="F212" s="62"/>
      <c r="G212" s="62"/>
      <c r="H212" s="62">
        <f>SUMIFS('CTE Detail'!$M$1:$M$9999,'CTE Detail'!$D$1:$D$9999,'CTE Analysis'!A212,'CTE Detail'!$Q$1:$Q$9999,"&lt;&gt;NFER")</f>
        <v>0</v>
      </c>
      <c r="I212" s="16"/>
      <c r="K212" s="1"/>
      <c r="L212" s="1"/>
      <c r="X212" s="1">
        <f t="shared" si="13"/>
        <v>0</v>
      </c>
    </row>
    <row r="213" spans="2:24" x14ac:dyDescent="0.25">
      <c r="B213" s="58"/>
      <c r="C213" s="70"/>
      <c r="D213" s="58"/>
      <c r="E213" s="62"/>
      <c r="F213" s="62"/>
      <c r="G213" s="62"/>
      <c r="H213" s="62">
        <f>SUMIFS('CTE Detail'!$M$1:$M$9999,'CTE Detail'!$D$1:$D$9999,'CTE Analysis'!A213,'CTE Detail'!$Q$1:$Q$9999,"&lt;&gt;NFER")</f>
        <v>0</v>
      </c>
      <c r="I213" s="16"/>
      <c r="K213" s="1"/>
      <c r="L213" s="1"/>
      <c r="X213" s="1">
        <f t="shared" si="13"/>
        <v>0</v>
      </c>
    </row>
    <row r="214" spans="2:24" x14ac:dyDescent="0.25">
      <c r="B214" s="58"/>
      <c r="C214" s="70"/>
      <c r="D214" s="58"/>
      <c r="E214" s="62"/>
      <c r="F214" s="62"/>
      <c r="G214" s="62"/>
      <c r="H214" s="62">
        <f>SUMIFS('CTE Detail'!$M$1:$M$9999,'CTE Detail'!$D$1:$D$9999,'CTE Analysis'!A214,'CTE Detail'!$Q$1:$Q$9999,"&lt;&gt;NFER")</f>
        <v>0</v>
      </c>
      <c r="I214" s="16"/>
      <c r="K214" s="1"/>
      <c r="L214" s="1"/>
      <c r="X214" s="1">
        <f t="shared" si="13"/>
        <v>0</v>
      </c>
    </row>
    <row r="215" spans="2:24" x14ac:dyDescent="0.25">
      <c r="B215" s="58"/>
      <c r="C215" s="70"/>
      <c r="D215" s="58"/>
      <c r="E215" s="62"/>
      <c r="F215" s="62"/>
      <c r="G215" s="62"/>
      <c r="H215" s="62">
        <f>SUMIFS('CTE Detail'!$M$1:$M$9999,'CTE Detail'!$D$1:$D$9999,'CTE Analysis'!A215,'CTE Detail'!$Q$1:$Q$9999,"&lt;&gt;NFER")</f>
        <v>0</v>
      </c>
      <c r="I215" s="16"/>
      <c r="K215" s="1"/>
      <c r="L215" s="1"/>
      <c r="X215" s="1">
        <f t="shared" si="13"/>
        <v>0</v>
      </c>
    </row>
    <row r="216" spans="2:24" x14ac:dyDescent="0.25">
      <c r="B216" s="58"/>
      <c r="C216" s="70"/>
      <c r="D216" s="58"/>
      <c r="E216" s="62"/>
      <c r="F216" s="62"/>
      <c r="G216" s="62"/>
      <c r="H216" s="62">
        <f>SUMIFS('CTE Detail'!$M$1:$M$9999,'CTE Detail'!$D$1:$D$9999,'CTE Analysis'!A216,'CTE Detail'!$Q$1:$Q$9999,"&lt;&gt;NFER")</f>
        <v>0</v>
      </c>
      <c r="I216" s="16"/>
      <c r="K216" s="1"/>
      <c r="L216" s="1"/>
      <c r="X216" s="1">
        <f t="shared" si="13"/>
        <v>0</v>
      </c>
    </row>
    <row r="217" spans="2:24" x14ac:dyDescent="0.25">
      <c r="B217" s="58"/>
      <c r="C217" s="70"/>
      <c r="D217" s="58"/>
      <c r="E217" s="62"/>
      <c r="F217" s="62"/>
      <c r="G217" s="62"/>
      <c r="H217" s="62">
        <f>SUMIFS('CTE Detail'!$M$1:$M$9999,'CTE Detail'!$D$1:$D$9999,'CTE Analysis'!A217,'CTE Detail'!$Q$1:$Q$9999,"&lt;&gt;NFER")</f>
        <v>0</v>
      </c>
      <c r="I217" s="16"/>
      <c r="K217" s="1"/>
      <c r="L217" s="1"/>
      <c r="X217" s="1">
        <f t="shared" si="13"/>
        <v>0</v>
      </c>
    </row>
    <row r="218" spans="2:24" x14ac:dyDescent="0.25">
      <c r="B218" s="58"/>
      <c r="C218" s="70"/>
      <c r="D218" s="58"/>
      <c r="E218" s="62"/>
      <c r="F218" s="62"/>
      <c r="G218" s="62"/>
      <c r="H218" s="62">
        <f>SUMIFS('CTE Detail'!$M$1:$M$9999,'CTE Detail'!$D$1:$D$9999,'CTE Analysis'!A218,'CTE Detail'!$Q$1:$Q$9999,"&lt;&gt;NFER")</f>
        <v>0</v>
      </c>
      <c r="I218" s="16"/>
      <c r="K218" s="1"/>
      <c r="L218" s="1"/>
      <c r="X218" s="1">
        <f t="shared" si="13"/>
        <v>0</v>
      </c>
    </row>
    <row r="219" spans="2:24" x14ac:dyDescent="0.25">
      <c r="B219" s="58"/>
      <c r="C219" s="70"/>
      <c r="D219" s="58"/>
      <c r="E219" s="62"/>
      <c r="F219" s="62"/>
      <c r="G219" s="62"/>
      <c r="H219" s="62">
        <f>SUMIFS('CTE Detail'!$M$1:$M$9999,'CTE Detail'!$D$1:$D$9999,'CTE Analysis'!A219,'CTE Detail'!$Q$1:$Q$9999,"&lt;&gt;NFER")</f>
        <v>0</v>
      </c>
      <c r="I219" s="16"/>
      <c r="K219" s="1"/>
      <c r="L219" s="1"/>
      <c r="X219" s="1">
        <f t="shared" si="13"/>
        <v>0</v>
      </c>
    </row>
    <row r="220" spans="2:24" x14ac:dyDescent="0.25">
      <c r="B220" s="58"/>
      <c r="C220" s="70"/>
      <c r="D220" s="58"/>
      <c r="E220" s="62"/>
      <c r="F220" s="62"/>
      <c r="G220" s="62"/>
      <c r="H220" s="62">
        <f>SUMIFS('CTE Detail'!$M$1:$M$9999,'CTE Detail'!$D$1:$D$9999,'CTE Analysis'!A220,'CTE Detail'!$Q$1:$Q$9999,"&lt;&gt;NFER")</f>
        <v>0</v>
      </c>
      <c r="I220" s="16"/>
      <c r="K220" s="1"/>
      <c r="L220" s="1"/>
      <c r="X220" s="1">
        <f t="shared" si="13"/>
        <v>0</v>
      </c>
    </row>
    <row r="221" spans="2:24" x14ac:dyDescent="0.25">
      <c r="B221" s="58"/>
      <c r="C221" s="70"/>
      <c r="D221" s="58"/>
      <c r="E221" s="62"/>
      <c r="F221" s="62"/>
      <c r="G221" s="62"/>
      <c r="H221" s="62">
        <f>SUMIFS('CTE Detail'!$M$1:$M$9999,'CTE Detail'!$D$1:$D$9999,'CTE Analysis'!A221,'CTE Detail'!$Q$1:$Q$9999,"&lt;&gt;NFER")</f>
        <v>0</v>
      </c>
      <c r="I221" s="16"/>
      <c r="K221" s="1"/>
      <c r="L221" s="1"/>
      <c r="X221" s="1">
        <f t="shared" si="13"/>
        <v>0</v>
      </c>
    </row>
    <row r="222" spans="2:24" x14ac:dyDescent="0.25">
      <c r="B222" s="58"/>
      <c r="C222" s="70"/>
      <c r="D222" s="58"/>
      <c r="E222" s="62"/>
      <c r="F222" s="62"/>
      <c r="G222" s="62"/>
      <c r="H222" s="62">
        <f>SUMIFS('CTE Detail'!$M$1:$M$9999,'CTE Detail'!$D$1:$D$9999,'CTE Analysis'!A222,'CTE Detail'!$Q$1:$Q$9999,"&lt;&gt;NFER")</f>
        <v>0</v>
      </c>
      <c r="I222" s="16"/>
      <c r="K222" s="1"/>
      <c r="L222" s="1"/>
      <c r="X222" s="1">
        <f t="shared" si="13"/>
        <v>0</v>
      </c>
    </row>
    <row r="223" spans="2:24" x14ac:dyDescent="0.25">
      <c r="B223" s="58"/>
      <c r="C223" s="70"/>
      <c r="D223" s="58"/>
      <c r="E223" s="62"/>
      <c r="F223" s="62"/>
      <c r="G223" s="62"/>
      <c r="H223" s="62">
        <f>SUMIFS('CTE Detail'!$M$1:$M$9999,'CTE Detail'!$D$1:$D$9999,'CTE Analysis'!A223,'CTE Detail'!$Q$1:$Q$9999,"&lt;&gt;NFER")</f>
        <v>0</v>
      </c>
      <c r="I223" s="16"/>
      <c r="K223" s="1"/>
      <c r="L223" s="1"/>
      <c r="X223" s="1">
        <f t="shared" si="13"/>
        <v>0</v>
      </c>
    </row>
    <row r="224" spans="2:24" x14ac:dyDescent="0.25">
      <c r="B224" s="58"/>
      <c r="C224" s="70"/>
      <c r="D224" s="58"/>
      <c r="E224" s="62"/>
      <c r="F224" s="62"/>
      <c r="G224" s="62"/>
      <c r="H224" s="62">
        <f>SUMIFS('CTE Detail'!$M$1:$M$9999,'CTE Detail'!$D$1:$D$9999,'CTE Analysis'!A224,'CTE Detail'!$Q$1:$Q$9999,"&lt;&gt;NFER")</f>
        <v>0</v>
      </c>
      <c r="I224" s="16"/>
      <c r="K224" s="1"/>
      <c r="L224" s="1"/>
      <c r="X224" s="1">
        <f t="shared" si="13"/>
        <v>0</v>
      </c>
    </row>
    <row r="225" spans="2:24" x14ac:dyDescent="0.25">
      <c r="B225" s="58"/>
      <c r="C225" s="70"/>
      <c r="D225" s="58"/>
      <c r="E225" s="62"/>
      <c r="F225" s="62"/>
      <c r="G225" s="62"/>
      <c r="H225" s="62">
        <f>SUMIFS('CTE Detail'!$M$1:$M$9999,'CTE Detail'!$D$1:$D$9999,'CTE Analysis'!A225,'CTE Detail'!$Q$1:$Q$9999,"&lt;&gt;NFER")</f>
        <v>0</v>
      </c>
      <c r="I225" s="16"/>
      <c r="K225" s="1"/>
      <c r="L225" s="1"/>
      <c r="X225" s="1">
        <f t="shared" si="13"/>
        <v>0</v>
      </c>
    </row>
    <row r="226" spans="2:24" x14ac:dyDescent="0.25">
      <c r="B226" s="58"/>
      <c r="C226" s="70"/>
      <c r="D226" s="58"/>
      <c r="E226" s="62"/>
      <c r="F226" s="62"/>
      <c r="G226" s="62"/>
      <c r="H226" s="62">
        <f>SUMIFS('CTE Detail'!$M$1:$M$9999,'CTE Detail'!$D$1:$D$9999,'CTE Analysis'!A226,'CTE Detail'!$Q$1:$Q$9999,"&lt;&gt;NFER")</f>
        <v>0</v>
      </c>
      <c r="I226" s="16"/>
      <c r="K226" s="1"/>
      <c r="L226" s="1"/>
      <c r="X226" s="1">
        <f t="shared" si="13"/>
        <v>0</v>
      </c>
    </row>
    <row r="227" spans="2:24" x14ac:dyDescent="0.25">
      <c r="B227" s="58"/>
      <c r="C227" s="70"/>
      <c r="D227" s="58"/>
      <c r="E227" s="62"/>
      <c r="F227" s="62"/>
      <c r="G227" s="62"/>
      <c r="H227" s="62">
        <f>SUMIFS('CTE Detail'!$M$1:$M$9999,'CTE Detail'!$D$1:$D$9999,'CTE Analysis'!A227,'CTE Detail'!$Q$1:$Q$9999,"&lt;&gt;NFER")</f>
        <v>0</v>
      </c>
      <c r="I227" s="16"/>
      <c r="K227" s="1"/>
      <c r="L227" s="1"/>
      <c r="X227" s="1">
        <f t="shared" si="13"/>
        <v>0</v>
      </c>
    </row>
    <row r="228" spans="2:24" x14ac:dyDescent="0.25">
      <c r="B228" s="58"/>
      <c r="C228" s="70"/>
      <c r="D228" s="58"/>
      <c r="E228" s="62"/>
      <c r="F228" s="62"/>
      <c r="G228" s="62"/>
      <c r="H228" s="62">
        <f>SUMIFS('CTE Detail'!$M$1:$M$9999,'CTE Detail'!$D$1:$D$9999,'CTE Analysis'!A228,'CTE Detail'!$Q$1:$Q$9999,"&lt;&gt;NFER")</f>
        <v>0</v>
      </c>
      <c r="I228" s="16"/>
      <c r="K228" s="1"/>
      <c r="L228" s="1"/>
      <c r="X228" s="1">
        <f t="shared" si="13"/>
        <v>0</v>
      </c>
    </row>
    <row r="229" spans="2:24" x14ac:dyDescent="0.25">
      <c r="B229" s="58"/>
      <c r="C229" s="70"/>
      <c r="D229" s="58"/>
      <c r="E229" s="62"/>
      <c r="F229" s="62"/>
      <c r="G229" s="62"/>
      <c r="H229" s="62">
        <f>SUMIFS('CTE Detail'!$M$1:$M$9999,'CTE Detail'!$D$1:$D$9999,'CTE Analysis'!A229,'CTE Detail'!$Q$1:$Q$9999,"&lt;&gt;NFER")</f>
        <v>0</v>
      </c>
      <c r="I229" s="16"/>
      <c r="K229" s="1"/>
      <c r="L229" s="1"/>
      <c r="X229" s="1">
        <f t="shared" si="13"/>
        <v>0</v>
      </c>
    </row>
    <row r="230" spans="2:24" x14ac:dyDescent="0.25">
      <c r="B230" s="58"/>
      <c r="C230" s="70"/>
      <c r="D230" s="58"/>
      <c r="E230" s="62"/>
      <c r="F230" s="62"/>
      <c r="G230" s="62"/>
      <c r="H230" s="62">
        <f>SUMIFS('CTE Detail'!$M$1:$M$9999,'CTE Detail'!$D$1:$D$9999,'CTE Analysis'!A230,'CTE Detail'!$Q$1:$Q$9999,"&lt;&gt;NFER")</f>
        <v>0</v>
      </c>
      <c r="I230" s="16"/>
      <c r="K230" s="1"/>
      <c r="L230" s="1"/>
      <c r="X230" s="1">
        <f t="shared" si="13"/>
        <v>0</v>
      </c>
    </row>
    <row r="231" spans="2:24" x14ac:dyDescent="0.25">
      <c r="B231" s="58"/>
      <c r="C231" s="70"/>
      <c r="D231" s="58"/>
      <c r="E231" s="62"/>
      <c r="F231" s="62"/>
      <c r="G231" s="62"/>
      <c r="H231" s="62">
        <f>SUMIFS('CTE Detail'!$M$1:$M$9999,'CTE Detail'!$D$1:$D$9999,'CTE Analysis'!A231,'CTE Detail'!$Q$1:$Q$9999,"&lt;&gt;NFER")</f>
        <v>0</v>
      </c>
      <c r="I231" s="16"/>
      <c r="K231" s="1"/>
      <c r="L231" s="1"/>
      <c r="X231" s="1">
        <f t="shared" si="13"/>
        <v>0</v>
      </c>
    </row>
    <row r="232" spans="2:24" x14ac:dyDescent="0.25">
      <c r="B232" s="58"/>
      <c r="C232" s="70"/>
      <c r="D232" s="58"/>
      <c r="E232" s="62"/>
      <c r="F232" s="62"/>
      <c r="G232" s="62"/>
      <c r="H232" s="62">
        <f>SUMIFS('CTE Detail'!$M$1:$M$9999,'CTE Detail'!$D$1:$D$9999,'CTE Analysis'!A232,'CTE Detail'!$Q$1:$Q$9999,"&lt;&gt;NFER")</f>
        <v>0</v>
      </c>
      <c r="I232" s="16"/>
      <c r="K232" s="1"/>
      <c r="L232" s="1"/>
      <c r="X232" s="1">
        <f t="shared" si="13"/>
        <v>0</v>
      </c>
    </row>
    <row r="233" spans="2:24" x14ac:dyDescent="0.25">
      <c r="B233" s="58"/>
      <c r="C233" s="70"/>
      <c r="D233" s="58"/>
      <c r="E233" s="62"/>
      <c r="F233" s="62"/>
      <c r="G233" s="62"/>
      <c r="H233" s="62">
        <f>SUMIFS('CTE Detail'!$M$1:$M$9999,'CTE Detail'!$D$1:$D$9999,'CTE Analysis'!A233,'CTE Detail'!$Q$1:$Q$9999,"&lt;&gt;NFER")</f>
        <v>0</v>
      </c>
      <c r="I233" s="16"/>
      <c r="K233" s="1"/>
      <c r="L233" s="1"/>
      <c r="X233" s="1">
        <f t="shared" si="13"/>
        <v>0</v>
      </c>
    </row>
    <row r="234" spans="2:24" x14ac:dyDescent="0.25">
      <c r="B234" s="58"/>
      <c r="C234" s="70"/>
      <c r="D234" s="58"/>
      <c r="E234" s="62"/>
      <c r="F234" s="62"/>
      <c r="G234" s="62"/>
      <c r="H234" s="62">
        <f>SUMIFS('CTE Detail'!$M$1:$M$9999,'CTE Detail'!$D$1:$D$9999,'CTE Analysis'!A234,'CTE Detail'!$Q$1:$Q$9999,"&lt;&gt;NFER")</f>
        <v>0</v>
      </c>
      <c r="I234" s="16"/>
      <c r="K234" s="1"/>
      <c r="L234" s="1"/>
      <c r="X234" s="1">
        <f t="shared" si="13"/>
        <v>0</v>
      </c>
    </row>
    <row r="235" spans="2:24" x14ac:dyDescent="0.25">
      <c r="B235" s="58"/>
      <c r="C235" s="70"/>
      <c r="D235" s="58"/>
      <c r="E235" s="62"/>
      <c r="F235" s="62"/>
      <c r="G235" s="62"/>
      <c r="H235" s="62">
        <f>SUMIFS('CTE Detail'!$M$1:$M$9999,'CTE Detail'!$D$1:$D$9999,'CTE Analysis'!A235,'CTE Detail'!$Q$1:$Q$9999,"&lt;&gt;NFER")</f>
        <v>0</v>
      </c>
      <c r="I235" s="16"/>
      <c r="K235" s="1"/>
      <c r="L235" s="1"/>
      <c r="X235" s="1">
        <f t="shared" si="13"/>
        <v>0</v>
      </c>
    </row>
    <row r="236" spans="2:24" x14ac:dyDescent="0.25">
      <c r="B236" s="58"/>
      <c r="C236" s="70"/>
      <c r="D236" s="58"/>
      <c r="E236" s="62"/>
      <c r="F236" s="62"/>
      <c r="G236" s="62"/>
      <c r="H236" s="62">
        <f>SUMIFS('CTE Detail'!$M$1:$M$9999,'CTE Detail'!$D$1:$D$9999,'CTE Analysis'!A236,'CTE Detail'!$Q$1:$Q$9999,"&lt;&gt;NFER")</f>
        <v>0</v>
      </c>
      <c r="I236" s="16"/>
      <c r="K236" s="1"/>
      <c r="L236" s="1"/>
      <c r="X236" s="1">
        <f t="shared" si="13"/>
        <v>0</v>
      </c>
    </row>
    <row r="237" spans="2:24" x14ac:dyDescent="0.25">
      <c r="B237" s="58"/>
      <c r="C237" s="70"/>
      <c r="D237" s="58"/>
      <c r="E237" s="62"/>
      <c r="F237" s="62"/>
      <c r="G237" s="62"/>
      <c r="H237" s="62">
        <f>SUMIFS('CTE Detail'!$M$1:$M$9999,'CTE Detail'!$D$1:$D$9999,'CTE Analysis'!A237,'CTE Detail'!$Q$1:$Q$9999,"&lt;&gt;NFER")</f>
        <v>0</v>
      </c>
      <c r="I237" s="16"/>
      <c r="K237" s="1"/>
      <c r="L237" s="1"/>
      <c r="X237" s="1">
        <f t="shared" si="13"/>
        <v>0</v>
      </c>
    </row>
    <row r="238" spans="2:24" x14ac:dyDescent="0.25">
      <c r="B238" s="58"/>
      <c r="C238" s="70"/>
      <c r="D238" s="58"/>
      <c r="E238" s="62"/>
      <c r="F238" s="62"/>
      <c r="G238" s="62"/>
      <c r="H238" s="62">
        <f>SUMIFS('CTE Detail'!$M$1:$M$9999,'CTE Detail'!$D$1:$D$9999,'CTE Analysis'!A238,'CTE Detail'!$Q$1:$Q$9999,"&lt;&gt;NFER")</f>
        <v>0</v>
      </c>
      <c r="I238" s="16"/>
      <c r="K238" s="1"/>
      <c r="L238" s="1"/>
      <c r="X238" s="1">
        <f t="shared" si="13"/>
        <v>0</v>
      </c>
    </row>
    <row r="239" spans="2:24" x14ac:dyDescent="0.25">
      <c r="B239" s="58"/>
      <c r="C239" s="70"/>
      <c r="D239" s="58"/>
      <c r="E239" s="62"/>
      <c r="F239" s="62"/>
      <c r="G239" s="62"/>
      <c r="H239" s="62">
        <f>SUMIFS('CTE Detail'!$M$1:$M$9999,'CTE Detail'!$D$1:$D$9999,'CTE Analysis'!A239,'CTE Detail'!$Q$1:$Q$9999,"&lt;&gt;NFER")</f>
        <v>0</v>
      </c>
      <c r="I239" s="16"/>
      <c r="K239" s="1"/>
      <c r="L239" s="1"/>
      <c r="X239" s="1">
        <f t="shared" si="13"/>
        <v>0</v>
      </c>
    </row>
    <row r="240" spans="2:24" x14ac:dyDescent="0.25">
      <c r="B240" s="58"/>
      <c r="C240" s="70"/>
      <c r="D240" s="58"/>
      <c r="E240" s="62"/>
      <c r="F240" s="62"/>
      <c r="G240" s="62"/>
      <c r="H240" s="62">
        <f>SUMIFS('CTE Detail'!$M$1:$M$9999,'CTE Detail'!$D$1:$D$9999,'CTE Analysis'!A240,'CTE Detail'!$Q$1:$Q$9999,"&lt;&gt;NFER")</f>
        <v>0</v>
      </c>
      <c r="I240" s="16"/>
      <c r="K240" s="1"/>
      <c r="L240" s="1"/>
      <c r="X240" s="1">
        <f t="shared" si="13"/>
        <v>0</v>
      </c>
    </row>
    <row r="241" spans="2:24" x14ac:dyDescent="0.25">
      <c r="B241" s="58"/>
      <c r="C241" s="70"/>
      <c r="D241" s="58"/>
      <c r="E241" s="62"/>
      <c r="F241" s="62"/>
      <c r="G241" s="62"/>
      <c r="H241" s="62">
        <f>SUMIFS('CTE Detail'!$M$1:$M$9999,'CTE Detail'!$D$1:$D$9999,'CTE Analysis'!A241,'CTE Detail'!$Q$1:$Q$9999,"&lt;&gt;NFER")</f>
        <v>0</v>
      </c>
      <c r="I241" s="16"/>
      <c r="K241" s="1"/>
      <c r="L241" s="1"/>
      <c r="X241" s="1">
        <f t="shared" si="13"/>
        <v>0</v>
      </c>
    </row>
    <row r="242" spans="2:24" x14ac:dyDescent="0.25">
      <c r="B242" s="58"/>
      <c r="C242" s="70"/>
      <c r="D242" s="58"/>
      <c r="E242" s="62"/>
      <c r="F242" s="62"/>
      <c r="G242" s="62"/>
      <c r="H242" s="62">
        <f>SUMIFS('CTE Detail'!$M$1:$M$9999,'CTE Detail'!$D$1:$D$9999,'CTE Analysis'!A242,'CTE Detail'!$Q$1:$Q$9999,"&lt;&gt;NFER")</f>
        <v>0</v>
      </c>
      <c r="I242" s="16"/>
      <c r="K242" s="1"/>
      <c r="L242" s="1"/>
      <c r="X242" s="1">
        <f t="shared" si="13"/>
        <v>0</v>
      </c>
    </row>
    <row r="243" spans="2:24" x14ac:dyDescent="0.25">
      <c r="B243" s="58"/>
      <c r="C243" s="70"/>
      <c r="D243" s="58"/>
      <c r="E243" s="62"/>
      <c r="F243" s="62"/>
      <c r="G243" s="62"/>
      <c r="H243" s="62">
        <f>SUMIFS('CTE Detail'!$M$1:$M$9999,'CTE Detail'!$D$1:$D$9999,'CTE Analysis'!A243,'CTE Detail'!$Q$1:$Q$9999,"&lt;&gt;NFER")</f>
        <v>0</v>
      </c>
      <c r="I243" s="16"/>
      <c r="K243" s="1"/>
      <c r="L243" s="1"/>
      <c r="X243" s="1">
        <f t="shared" si="13"/>
        <v>0</v>
      </c>
    </row>
    <row r="244" spans="2:24" x14ac:dyDescent="0.25">
      <c r="B244" s="58"/>
      <c r="C244" s="70"/>
      <c r="D244" s="58"/>
      <c r="E244" s="62"/>
      <c r="F244" s="62"/>
      <c r="G244" s="62"/>
      <c r="H244" s="62">
        <f>SUMIFS('CTE Detail'!$M$1:$M$9999,'CTE Detail'!$D$1:$D$9999,'CTE Analysis'!A244,'CTE Detail'!$Q$1:$Q$9999,"&lt;&gt;NFER")</f>
        <v>0</v>
      </c>
      <c r="I244" s="16"/>
      <c r="K244" s="1"/>
      <c r="L244" s="1"/>
      <c r="X244" s="1">
        <f t="shared" si="13"/>
        <v>0</v>
      </c>
    </row>
    <row r="245" spans="2:24" x14ac:dyDescent="0.25">
      <c r="B245" s="58"/>
      <c r="C245" s="70"/>
      <c r="D245" s="58"/>
      <c r="E245" s="62"/>
      <c r="F245" s="62"/>
      <c r="G245" s="62"/>
      <c r="H245" s="62">
        <f>SUMIFS('CTE Detail'!$M$1:$M$9999,'CTE Detail'!$D$1:$D$9999,'CTE Analysis'!A245,'CTE Detail'!$Q$1:$Q$9999,"&lt;&gt;NFER")</f>
        <v>0</v>
      </c>
      <c r="I245" s="16"/>
      <c r="K245" s="1"/>
      <c r="L245" s="1"/>
      <c r="X245" s="1">
        <f t="shared" si="13"/>
        <v>0</v>
      </c>
    </row>
    <row r="246" spans="2:24" x14ac:dyDescent="0.25">
      <c r="B246" s="58"/>
      <c r="C246" s="70"/>
      <c r="D246" s="58"/>
      <c r="E246" s="62"/>
      <c r="F246" s="62"/>
      <c r="G246" s="62"/>
      <c r="H246" s="62">
        <f>SUMIFS('CTE Detail'!$M$1:$M$9999,'CTE Detail'!$D$1:$D$9999,'CTE Analysis'!A246,'CTE Detail'!$Q$1:$Q$9999,"&lt;&gt;NFER")</f>
        <v>0</v>
      </c>
      <c r="I246" s="16"/>
      <c r="K246" s="1"/>
      <c r="L246" s="1"/>
      <c r="X246" s="1">
        <f t="shared" si="13"/>
        <v>0</v>
      </c>
    </row>
    <row r="247" spans="2:24" x14ac:dyDescent="0.25">
      <c r="B247" s="58"/>
      <c r="C247" s="70"/>
      <c r="D247" s="58"/>
      <c r="E247" s="62"/>
      <c r="F247" s="62"/>
      <c r="G247" s="62"/>
      <c r="H247" s="62">
        <f>SUMIFS('CTE Detail'!$M$1:$M$9999,'CTE Detail'!$D$1:$D$9999,'CTE Analysis'!A247,'CTE Detail'!$Q$1:$Q$9999,"&lt;&gt;NFER")</f>
        <v>0</v>
      </c>
      <c r="I247" s="16"/>
      <c r="K247" s="1"/>
      <c r="L247" s="1"/>
      <c r="X247" s="1">
        <f t="shared" si="13"/>
        <v>0</v>
      </c>
    </row>
    <row r="248" spans="2:24" x14ac:dyDescent="0.25">
      <c r="B248" s="58"/>
      <c r="C248" s="70"/>
      <c r="D248" s="58"/>
      <c r="E248" s="62"/>
      <c r="F248" s="62"/>
      <c r="G248" s="62"/>
      <c r="H248" s="62">
        <f>SUMIFS('CTE Detail'!$M$1:$M$9999,'CTE Detail'!$D$1:$D$9999,'CTE Analysis'!A248,'CTE Detail'!$Q$1:$Q$9999,"&lt;&gt;NFER")</f>
        <v>0</v>
      </c>
      <c r="I248" s="16"/>
      <c r="K248" s="1"/>
      <c r="L248" s="1"/>
      <c r="X248" s="1">
        <f t="shared" si="13"/>
        <v>0</v>
      </c>
    </row>
    <row r="249" spans="2:24" x14ac:dyDescent="0.25">
      <c r="B249" s="58"/>
      <c r="C249" s="70"/>
      <c r="D249" s="58"/>
      <c r="E249" s="62"/>
      <c r="F249" s="62"/>
      <c r="G249" s="62"/>
      <c r="H249" s="62">
        <f>SUMIFS('CTE Detail'!$M$1:$M$9999,'CTE Detail'!$D$1:$D$9999,'CTE Analysis'!A249,'CTE Detail'!$Q$1:$Q$9999,"&lt;&gt;NFER")</f>
        <v>0</v>
      </c>
      <c r="I249" s="16"/>
      <c r="K249" s="1"/>
      <c r="L249" s="1"/>
      <c r="X249" s="1">
        <f t="shared" si="13"/>
        <v>0</v>
      </c>
    </row>
    <row r="250" spans="2:24" x14ac:dyDescent="0.25">
      <c r="B250" s="58"/>
      <c r="C250" s="70"/>
      <c r="D250" s="58"/>
      <c r="E250" s="62"/>
      <c r="F250" s="62"/>
      <c r="G250" s="62"/>
      <c r="H250" s="62">
        <f>SUMIFS('CTE Detail'!$M$1:$M$9999,'CTE Detail'!$D$1:$D$9999,'CTE Analysis'!A250,'CTE Detail'!$Q$1:$Q$9999,"&lt;&gt;NFER")</f>
        <v>0</v>
      </c>
      <c r="I250" s="16"/>
      <c r="K250" s="1"/>
      <c r="L250" s="1"/>
      <c r="X250" s="1">
        <f t="shared" si="13"/>
        <v>0</v>
      </c>
    </row>
    <row r="251" spans="2:24" x14ac:dyDescent="0.25">
      <c r="B251" s="58"/>
      <c r="C251" s="70"/>
      <c r="D251" s="58"/>
      <c r="E251" s="62"/>
      <c r="F251" s="62"/>
      <c r="G251" s="62"/>
      <c r="H251" s="62">
        <f>SUMIFS('CTE Detail'!$M$1:$M$9999,'CTE Detail'!$D$1:$D$9999,'CTE Analysis'!A251,'CTE Detail'!$Q$1:$Q$9999,"&lt;&gt;NFER")</f>
        <v>0</v>
      </c>
      <c r="I251" s="16"/>
      <c r="K251" s="1"/>
      <c r="L251" s="1"/>
      <c r="X251" s="1">
        <f t="shared" si="13"/>
        <v>0</v>
      </c>
    </row>
    <row r="252" spans="2:24" x14ac:dyDescent="0.25">
      <c r="B252" s="58"/>
      <c r="C252" s="70"/>
      <c r="D252" s="58"/>
      <c r="E252" s="62"/>
      <c r="F252" s="62"/>
      <c r="G252" s="62"/>
      <c r="H252" s="62">
        <f>SUMIFS('CTE Detail'!$M$1:$M$9999,'CTE Detail'!$D$1:$D$9999,'CTE Analysis'!A252,'CTE Detail'!$Q$1:$Q$9999,"&lt;&gt;NFER")</f>
        <v>0</v>
      </c>
      <c r="I252" s="16"/>
      <c r="K252" s="1"/>
      <c r="L252" s="1"/>
      <c r="X252" s="1">
        <f t="shared" si="13"/>
        <v>0</v>
      </c>
    </row>
    <row r="253" spans="2:24" x14ac:dyDescent="0.25">
      <c r="B253" s="58"/>
      <c r="C253" s="70"/>
      <c r="D253" s="58"/>
      <c r="E253" s="62"/>
      <c r="F253" s="62"/>
      <c r="G253" s="62"/>
      <c r="H253" s="62">
        <f>SUMIFS('CTE Detail'!$M$1:$M$9999,'CTE Detail'!$D$1:$D$9999,'CTE Analysis'!A253,'CTE Detail'!$Q$1:$Q$9999,"&lt;&gt;NFER")</f>
        <v>0</v>
      </c>
      <c r="I253" s="16"/>
      <c r="K253" s="1"/>
      <c r="L253" s="1"/>
      <c r="X253" s="1">
        <f t="shared" si="13"/>
        <v>0</v>
      </c>
    </row>
    <row r="254" spans="2:24" x14ac:dyDescent="0.25">
      <c r="B254" s="58"/>
      <c r="C254" s="70"/>
      <c r="D254" s="58"/>
      <c r="E254" s="62"/>
      <c r="F254" s="62"/>
      <c r="G254" s="62"/>
      <c r="H254" s="62">
        <f>SUMIFS('CTE Detail'!$M$1:$M$9999,'CTE Detail'!$D$1:$D$9999,'CTE Analysis'!A254,'CTE Detail'!$Q$1:$Q$9999,"&lt;&gt;NFER")</f>
        <v>0</v>
      </c>
      <c r="I254" s="16"/>
      <c r="K254" s="1"/>
      <c r="L254" s="1"/>
      <c r="X254" s="1">
        <f t="shared" si="13"/>
        <v>0</v>
      </c>
    </row>
    <row r="255" spans="2:24" x14ac:dyDescent="0.25">
      <c r="B255" s="58"/>
      <c r="C255" s="70"/>
      <c r="D255" s="58"/>
      <c r="E255" s="62"/>
      <c r="F255" s="62"/>
      <c r="G255" s="62"/>
      <c r="H255" s="62">
        <f>SUMIFS('CTE Detail'!$M$1:$M$9999,'CTE Detail'!$D$1:$D$9999,'CTE Analysis'!A255,'CTE Detail'!$Q$1:$Q$9999,"&lt;&gt;NFER")</f>
        <v>0</v>
      </c>
      <c r="I255" s="16"/>
      <c r="K255" s="1"/>
      <c r="L255" s="1"/>
      <c r="X255" s="1">
        <f t="shared" si="13"/>
        <v>0</v>
      </c>
    </row>
    <row r="256" spans="2:24" x14ac:dyDescent="0.25">
      <c r="B256" s="58"/>
      <c r="C256" s="70"/>
      <c r="D256" s="58"/>
      <c r="E256" s="62"/>
      <c r="F256" s="62"/>
      <c r="G256" s="62"/>
      <c r="H256" s="62">
        <f>SUMIFS('CTE Detail'!$M$1:$M$9999,'CTE Detail'!$D$1:$D$9999,'CTE Analysis'!A256,'CTE Detail'!$Q$1:$Q$9999,"&lt;&gt;NFER")</f>
        <v>0</v>
      </c>
      <c r="I256" s="16"/>
      <c r="K256" s="1"/>
      <c r="L256" s="1"/>
      <c r="X256" s="1">
        <f t="shared" si="13"/>
        <v>0</v>
      </c>
    </row>
    <row r="257" spans="2:24" x14ac:dyDescent="0.25">
      <c r="B257" s="58"/>
      <c r="C257" s="70"/>
      <c r="D257" s="58"/>
      <c r="E257" s="62"/>
      <c r="F257" s="62"/>
      <c r="G257" s="62"/>
      <c r="H257" s="62">
        <f>SUMIFS('CTE Detail'!$M$1:$M$9999,'CTE Detail'!$D$1:$D$9999,'CTE Analysis'!A257,'CTE Detail'!$Q$1:$Q$9999,"&lt;&gt;NFER")</f>
        <v>0</v>
      </c>
      <c r="I257" s="16"/>
      <c r="K257" s="1"/>
      <c r="L257" s="1"/>
      <c r="X257" s="1">
        <f t="shared" si="13"/>
        <v>0</v>
      </c>
    </row>
    <row r="258" spans="2:24" x14ac:dyDescent="0.25">
      <c r="B258" s="58"/>
      <c r="C258" s="70"/>
      <c r="D258" s="58"/>
      <c r="E258" s="62"/>
      <c r="F258" s="62"/>
      <c r="G258" s="62"/>
      <c r="H258" s="62">
        <f>SUMIFS('CTE Detail'!$M$1:$M$9999,'CTE Detail'!$D$1:$D$9999,'CTE Analysis'!A258,'CTE Detail'!$Q$1:$Q$9999,"&lt;&gt;NFER")</f>
        <v>0</v>
      </c>
      <c r="I258" s="16"/>
      <c r="K258" s="1"/>
      <c r="L258" s="1"/>
      <c r="X258" s="1">
        <f t="shared" si="13"/>
        <v>0</v>
      </c>
    </row>
    <row r="259" spans="2:24" x14ac:dyDescent="0.25">
      <c r="B259" s="58"/>
      <c r="C259" s="70"/>
      <c r="D259" s="58"/>
      <c r="E259" s="62"/>
      <c r="F259" s="62"/>
      <c r="G259" s="62"/>
      <c r="H259" s="62">
        <f>SUMIFS('CTE Detail'!$M$1:$M$9999,'CTE Detail'!$D$1:$D$9999,'CTE Analysis'!A259,'CTE Detail'!$Q$1:$Q$9999,"&lt;&gt;NFER")</f>
        <v>0</v>
      </c>
      <c r="I259" s="16"/>
      <c r="K259" s="1"/>
      <c r="L259" s="1"/>
      <c r="X259" s="1">
        <f t="shared" si="13"/>
        <v>0</v>
      </c>
    </row>
    <row r="260" spans="2:24" x14ac:dyDescent="0.25">
      <c r="B260" s="58"/>
      <c r="C260" s="70"/>
      <c r="D260" s="58"/>
      <c r="E260" s="62"/>
      <c r="F260" s="62"/>
      <c r="G260" s="62"/>
      <c r="H260" s="62">
        <f>SUMIFS('CTE Detail'!$M$1:$M$9999,'CTE Detail'!$D$1:$D$9999,'CTE Analysis'!A260,'CTE Detail'!$Q$1:$Q$9999,"&lt;&gt;NFER")</f>
        <v>0</v>
      </c>
      <c r="I260" s="16"/>
      <c r="K260" s="1"/>
      <c r="L260" s="1"/>
      <c r="X260" s="1">
        <f t="shared" ref="X260:X323" si="14">SUM(M260:W260)</f>
        <v>0</v>
      </c>
    </row>
    <row r="261" spans="2:24" x14ac:dyDescent="0.25">
      <c r="B261" s="58"/>
      <c r="C261" s="70"/>
      <c r="D261" s="58"/>
      <c r="E261" s="62"/>
      <c r="F261" s="62"/>
      <c r="G261" s="62"/>
      <c r="H261" s="62">
        <f>SUMIFS('CTE Detail'!$M$1:$M$9999,'CTE Detail'!$D$1:$D$9999,'CTE Analysis'!A261,'CTE Detail'!$Q$1:$Q$9999,"&lt;&gt;NFER")</f>
        <v>0</v>
      </c>
      <c r="I261" s="16"/>
      <c r="K261" s="1"/>
      <c r="L261" s="1"/>
      <c r="X261" s="1">
        <f t="shared" si="14"/>
        <v>0</v>
      </c>
    </row>
    <row r="262" spans="2:24" x14ac:dyDescent="0.25">
      <c r="B262" s="58"/>
      <c r="C262" s="70"/>
      <c r="D262" s="58"/>
      <c r="E262" s="62"/>
      <c r="F262" s="62"/>
      <c r="G262" s="62"/>
      <c r="H262" s="62">
        <f>SUMIFS('CTE Detail'!$M$1:$M$9999,'CTE Detail'!$D$1:$D$9999,'CTE Analysis'!A262,'CTE Detail'!$Q$1:$Q$9999,"&lt;&gt;NFER")</f>
        <v>0</v>
      </c>
      <c r="I262" s="16"/>
      <c r="K262" s="1"/>
      <c r="L262" s="1"/>
      <c r="X262" s="1">
        <f t="shared" si="14"/>
        <v>0</v>
      </c>
    </row>
    <row r="263" spans="2:24" x14ac:dyDescent="0.25">
      <c r="B263" s="58"/>
      <c r="C263" s="70"/>
      <c r="D263" s="58"/>
      <c r="E263" s="62"/>
      <c r="F263" s="62"/>
      <c r="G263" s="62"/>
      <c r="H263" s="62">
        <f>SUMIFS('CTE Detail'!$M$1:$M$9999,'CTE Detail'!$D$1:$D$9999,'CTE Analysis'!A263,'CTE Detail'!$Q$1:$Q$9999,"&lt;&gt;NFER")</f>
        <v>0</v>
      </c>
      <c r="I263" s="16"/>
      <c r="K263" s="1"/>
      <c r="L263" s="1"/>
      <c r="X263" s="1">
        <f t="shared" si="14"/>
        <v>0</v>
      </c>
    </row>
    <row r="264" spans="2:24" x14ac:dyDescent="0.25">
      <c r="B264" s="58"/>
      <c r="C264" s="70"/>
      <c r="D264" s="58"/>
      <c r="E264" s="62"/>
      <c r="F264" s="62"/>
      <c r="G264" s="62"/>
      <c r="H264" s="62">
        <f>SUMIFS('CTE Detail'!$M$1:$M$9999,'CTE Detail'!$D$1:$D$9999,'CTE Analysis'!A264,'CTE Detail'!$Q$1:$Q$9999,"&lt;&gt;NFER")</f>
        <v>0</v>
      </c>
      <c r="I264" s="16"/>
      <c r="K264" s="1"/>
      <c r="L264" s="1"/>
      <c r="X264" s="1">
        <f t="shared" si="14"/>
        <v>0</v>
      </c>
    </row>
    <row r="265" spans="2:24" x14ac:dyDescent="0.25">
      <c r="B265" s="58"/>
      <c r="C265" s="70"/>
      <c r="D265" s="58"/>
      <c r="E265" s="62"/>
      <c r="F265" s="62"/>
      <c r="G265" s="62"/>
      <c r="H265" s="62">
        <f>SUMIFS('CTE Detail'!$M$1:$M$9999,'CTE Detail'!$D$1:$D$9999,'CTE Analysis'!A265,'CTE Detail'!$Q$1:$Q$9999,"&lt;&gt;NFER")</f>
        <v>0</v>
      </c>
      <c r="I265" s="16"/>
      <c r="K265" s="1"/>
      <c r="L265" s="1"/>
      <c r="X265" s="1">
        <f t="shared" si="14"/>
        <v>0</v>
      </c>
    </row>
    <row r="266" spans="2:24" x14ac:dyDescent="0.25">
      <c r="B266" s="58"/>
      <c r="C266" s="70"/>
      <c r="D266" s="58"/>
      <c r="E266" s="62"/>
      <c r="F266" s="62"/>
      <c r="G266" s="62"/>
      <c r="H266" s="62">
        <f>SUMIFS('CTE Detail'!$M$1:$M$9999,'CTE Detail'!$D$1:$D$9999,'CTE Analysis'!A266,'CTE Detail'!$Q$1:$Q$9999,"&lt;&gt;NFER")</f>
        <v>0</v>
      </c>
      <c r="I266" s="16"/>
      <c r="K266" s="1"/>
      <c r="L266" s="1"/>
      <c r="X266" s="1">
        <f t="shared" si="14"/>
        <v>0</v>
      </c>
    </row>
    <row r="267" spans="2:24" x14ac:dyDescent="0.25">
      <c r="B267" s="58"/>
      <c r="C267" s="70"/>
      <c r="D267" s="58"/>
      <c r="E267" s="62"/>
      <c r="F267" s="62"/>
      <c r="G267" s="62"/>
      <c r="H267" s="62">
        <f>SUMIFS('CTE Detail'!$M$1:$M$9999,'CTE Detail'!$D$1:$D$9999,'CTE Analysis'!A267,'CTE Detail'!$Q$1:$Q$9999,"&lt;&gt;NFER")</f>
        <v>0</v>
      </c>
      <c r="I267" s="16"/>
      <c r="K267" s="1"/>
      <c r="L267" s="1"/>
      <c r="X267" s="1">
        <f t="shared" si="14"/>
        <v>0</v>
      </c>
    </row>
    <row r="268" spans="2:24" x14ac:dyDescent="0.25">
      <c r="B268" s="58"/>
      <c r="C268" s="70"/>
      <c r="D268" s="58"/>
      <c r="E268" s="62"/>
      <c r="F268" s="62"/>
      <c r="G268" s="62"/>
      <c r="H268" s="62">
        <f>SUMIFS('CTE Detail'!$M$1:$M$9999,'CTE Detail'!$D$1:$D$9999,'CTE Analysis'!A268,'CTE Detail'!$Q$1:$Q$9999,"&lt;&gt;NFER")</f>
        <v>0</v>
      </c>
      <c r="I268" s="16"/>
      <c r="K268" s="1"/>
      <c r="L268" s="1"/>
      <c r="X268" s="1">
        <f t="shared" si="14"/>
        <v>0</v>
      </c>
    </row>
    <row r="269" spans="2:24" x14ac:dyDescent="0.25">
      <c r="B269" s="58"/>
      <c r="C269" s="70"/>
      <c r="D269" s="58"/>
      <c r="E269" s="62"/>
      <c r="F269" s="62"/>
      <c r="G269" s="62"/>
      <c r="H269" s="62">
        <f>SUMIFS('CTE Detail'!$M$1:$M$9999,'CTE Detail'!$D$1:$D$9999,'CTE Analysis'!A269,'CTE Detail'!$Q$1:$Q$9999,"&lt;&gt;NFER")</f>
        <v>0</v>
      </c>
      <c r="I269" s="16"/>
      <c r="K269" s="1"/>
      <c r="L269" s="1"/>
      <c r="X269" s="1">
        <f t="shared" si="14"/>
        <v>0</v>
      </c>
    </row>
    <row r="270" spans="2:24" x14ac:dyDescent="0.25">
      <c r="B270" s="58"/>
      <c r="C270" s="70"/>
      <c r="D270" s="58"/>
      <c r="E270" s="62"/>
      <c r="F270" s="62"/>
      <c r="G270" s="62"/>
      <c r="H270" s="62">
        <f>SUMIFS('CTE Detail'!$M$1:$M$9999,'CTE Detail'!$D$1:$D$9999,'CTE Analysis'!A270,'CTE Detail'!$Q$1:$Q$9999,"&lt;&gt;NFER")</f>
        <v>0</v>
      </c>
      <c r="I270" s="16"/>
      <c r="K270" s="1"/>
      <c r="L270" s="1"/>
      <c r="X270" s="1">
        <f t="shared" si="14"/>
        <v>0</v>
      </c>
    </row>
    <row r="271" spans="2:24" x14ac:dyDescent="0.25">
      <c r="B271" s="58"/>
      <c r="C271" s="70"/>
      <c r="D271" s="58"/>
      <c r="E271" s="62"/>
      <c r="F271" s="62"/>
      <c r="G271" s="62"/>
      <c r="H271" s="62">
        <f>SUMIFS('CTE Detail'!$M$1:$M$9999,'CTE Detail'!$D$1:$D$9999,'CTE Analysis'!A271,'CTE Detail'!$Q$1:$Q$9999,"&lt;&gt;NFER")</f>
        <v>0</v>
      </c>
      <c r="I271" s="16"/>
      <c r="K271" s="1"/>
      <c r="L271" s="1"/>
      <c r="X271" s="1">
        <f t="shared" si="14"/>
        <v>0</v>
      </c>
    </row>
    <row r="272" spans="2:24" x14ac:dyDescent="0.25">
      <c r="B272" s="58"/>
      <c r="C272" s="70"/>
      <c r="D272" s="58"/>
      <c r="E272" s="62"/>
      <c r="F272" s="62"/>
      <c r="G272" s="62"/>
      <c r="H272" s="62">
        <f>SUMIFS('CTE Detail'!$M$1:$M$9999,'CTE Detail'!$D$1:$D$9999,'CTE Analysis'!A272,'CTE Detail'!$Q$1:$Q$9999,"&lt;&gt;NFER")</f>
        <v>0</v>
      </c>
      <c r="I272" s="16"/>
      <c r="K272" s="1"/>
      <c r="L272" s="1"/>
      <c r="X272" s="1">
        <f t="shared" si="14"/>
        <v>0</v>
      </c>
    </row>
    <row r="273" spans="2:24" x14ac:dyDescent="0.25">
      <c r="B273" s="58"/>
      <c r="C273" s="70"/>
      <c r="D273" s="58"/>
      <c r="E273" s="62"/>
      <c r="F273" s="62"/>
      <c r="G273" s="62"/>
      <c r="H273" s="62">
        <f>SUMIFS('CTE Detail'!$M$1:$M$9999,'CTE Detail'!$D$1:$D$9999,'CTE Analysis'!A273,'CTE Detail'!$Q$1:$Q$9999,"&lt;&gt;NFER")</f>
        <v>0</v>
      </c>
      <c r="I273" s="16"/>
      <c r="K273" s="1"/>
      <c r="L273" s="1"/>
      <c r="X273" s="1">
        <f t="shared" si="14"/>
        <v>0</v>
      </c>
    </row>
    <row r="274" spans="2:24" x14ac:dyDescent="0.25">
      <c r="B274" s="58"/>
      <c r="C274" s="70"/>
      <c r="D274" s="58"/>
      <c r="E274" s="62"/>
      <c r="F274" s="62"/>
      <c r="G274" s="62"/>
      <c r="H274" s="62">
        <f>SUMIFS('CTE Detail'!$M$1:$M$9999,'CTE Detail'!$D$1:$D$9999,'CTE Analysis'!A274,'CTE Detail'!$Q$1:$Q$9999,"&lt;&gt;NFER")</f>
        <v>0</v>
      </c>
      <c r="I274" s="16"/>
      <c r="K274" s="1"/>
      <c r="L274" s="1"/>
      <c r="X274" s="1">
        <f t="shared" si="14"/>
        <v>0</v>
      </c>
    </row>
    <row r="275" spans="2:24" x14ac:dyDescent="0.25">
      <c r="B275" s="58"/>
      <c r="C275" s="70"/>
      <c r="D275" s="58"/>
      <c r="E275" s="62"/>
      <c r="F275" s="62"/>
      <c r="G275" s="62"/>
      <c r="H275" s="62">
        <f>SUMIFS('CTE Detail'!$M$1:$M$9999,'CTE Detail'!$D$1:$D$9999,'CTE Analysis'!A275,'CTE Detail'!$Q$1:$Q$9999,"&lt;&gt;NFER")</f>
        <v>0</v>
      </c>
      <c r="I275" s="16"/>
      <c r="K275" s="1"/>
      <c r="L275" s="1"/>
      <c r="X275" s="1">
        <f t="shared" si="14"/>
        <v>0</v>
      </c>
    </row>
    <row r="276" spans="2:24" x14ac:dyDescent="0.25">
      <c r="B276" s="58"/>
      <c r="C276" s="70"/>
      <c r="D276" s="58"/>
      <c r="E276" s="62"/>
      <c r="F276" s="62"/>
      <c r="G276" s="62"/>
      <c r="H276" s="62">
        <f>SUMIFS('CTE Detail'!$M$1:$M$9999,'CTE Detail'!$D$1:$D$9999,'CTE Analysis'!A276,'CTE Detail'!$Q$1:$Q$9999,"&lt;&gt;NFER")</f>
        <v>0</v>
      </c>
      <c r="I276" s="16"/>
      <c r="K276" s="1"/>
      <c r="L276" s="1"/>
      <c r="X276" s="1">
        <f t="shared" si="14"/>
        <v>0</v>
      </c>
    </row>
    <row r="277" spans="2:24" x14ac:dyDescent="0.25">
      <c r="B277" s="58"/>
      <c r="C277" s="70"/>
      <c r="D277" s="58"/>
      <c r="E277" s="62"/>
      <c r="F277" s="62"/>
      <c r="G277" s="62"/>
      <c r="H277" s="62">
        <f>SUMIFS('CTE Detail'!$M$1:$M$9999,'CTE Detail'!$D$1:$D$9999,'CTE Analysis'!A277,'CTE Detail'!$Q$1:$Q$9999,"&lt;&gt;NFER")</f>
        <v>0</v>
      </c>
      <c r="I277" s="16"/>
      <c r="K277" s="1"/>
      <c r="L277" s="1"/>
      <c r="X277" s="1">
        <f t="shared" si="14"/>
        <v>0</v>
      </c>
    </row>
    <row r="278" spans="2:24" x14ac:dyDescent="0.25">
      <c r="B278" s="58"/>
      <c r="C278" s="70"/>
      <c r="D278" s="58"/>
      <c r="E278" s="62"/>
      <c r="F278" s="62"/>
      <c r="G278" s="62"/>
      <c r="H278" s="62">
        <f>SUMIFS('CTE Detail'!$M$1:$M$9999,'CTE Detail'!$D$1:$D$9999,'CTE Analysis'!A278,'CTE Detail'!$Q$1:$Q$9999,"&lt;&gt;NFER")</f>
        <v>0</v>
      </c>
      <c r="I278" s="16"/>
      <c r="K278" s="1"/>
      <c r="L278" s="1"/>
      <c r="X278" s="1">
        <f t="shared" si="14"/>
        <v>0</v>
      </c>
    </row>
    <row r="279" spans="2:24" x14ac:dyDescent="0.25">
      <c r="B279" s="58"/>
      <c r="C279" s="70"/>
      <c r="D279" s="58"/>
      <c r="E279" s="62"/>
      <c r="F279" s="62"/>
      <c r="G279" s="62"/>
      <c r="H279" s="62">
        <f>SUMIFS('CTE Detail'!$M$1:$M$9999,'CTE Detail'!$D$1:$D$9999,'CTE Analysis'!A279,'CTE Detail'!$Q$1:$Q$9999,"&lt;&gt;NFER")</f>
        <v>0</v>
      </c>
      <c r="I279" s="16"/>
      <c r="K279" s="1"/>
      <c r="L279" s="1"/>
      <c r="X279" s="1">
        <f t="shared" si="14"/>
        <v>0</v>
      </c>
    </row>
    <row r="280" spans="2:24" x14ac:dyDescent="0.25">
      <c r="B280" s="58"/>
      <c r="C280" s="70"/>
      <c r="D280" s="58"/>
      <c r="E280" s="62"/>
      <c r="F280" s="62"/>
      <c r="G280" s="62"/>
      <c r="H280" s="62">
        <f>SUMIFS('CTE Detail'!$M$1:$M$9999,'CTE Detail'!$D$1:$D$9999,'CTE Analysis'!A280,'CTE Detail'!$Q$1:$Q$9999,"&lt;&gt;NFER")</f>
        <v>0</v>
      </c>
      <c r="I280" s="16"/>
      <c r="K280" s="1"/>
      <c r="L280" s="1"/>
      <c r="X280" s="1">
        <f t="shared" si="14"/>
        <v>0</v>
      </c>
    </row>
    <row r="281" spans="2:24" x14ac:dyDescent="0.25">
      <c r="B281" s="58"/>
      <c r="C281" s="70"/>
      <c r="D281" s="58"/>
      <c r="E281" s="62"/>
      <c r="F281" s="62"/>
      <c r="G281" s="62"/>
      <c r="H281" s="62">
        <f>SUMIFS('CTE Detail'!$M$1:$M$9999,'CTE Detail'!$D$1:$D$9999,'CTE Analysis'!A281,'CTE Detail'!$Q$1:$Q$9999,"&lt;&gt;NFER")</f>
        <v>0</v>
      </c>
      <c r="I281" s="16"/>
      <c r="K281" s="1"/>
      <c r="L281" s="1"/>
      <c r="X281" s="1">
        <f t="shared" si="14"/>
        <v>0</v>
      </c>
    </row>
    <row r="282" spans="2:24" x14ac:dyDescent="0.25">
      <c r="B282" s="58"/>
      <c r="C282" s="70"/>
      <c r="D282" s="58"/>
      <c r="E282" s="62"/>
      <c r="F282" s="62"/>
      <c r="G282" s="62"/>
      <c r="H282" s="62">
        <f>SUMIFS('CTE Detail'!$M$1:$M$9999,'CTE Detail'!$D$1:$D$9999,'CTE Analysis'!A282,'CTE Detail'!$Q$1:$Q$9999,"&lt;&gt;NFER")</f>
        <v>0</v>
      </c>
      <c r="I282" s="16"/>
      <c r="K282" s="1"/>
      <c r="L282" s="1"/>
      <c r="X282" s="1">
        <f t="shared" si="14"/>
        <v>0</v>
      </c>
    </row>
    <row r="283" spans="2:24" x14ac:dyDescent="0.25">
      <c r="B283" s="58"/>
      <c r="C283" s="70"/>
      <c r="D283" s="58"/>
      <c r="E283" s="62"/>
      <c r="F283" s="62"/>
      <c r="G283" s="62"/>
      <c r="H283" s="62">
        <f>SUMIFS('CTE Detail'!$M$1:$M$9999,'CTE Detail'!$D$1:$D$9999,'CTE Analysis'!A283,'CTE Detail'!$Q$1:$Q$9999,"&lt;&gt;NFER")</f>
        <v>0</v>
      </c>
      <c r="I283" s="16"/>
      <c r="K283" s="1"/>
      <c r="L283" s="1"/>
      <c r="X283" s="1">
        <f t="shared" si="14"/>
        <v>0</v>
      </c>
    </row>
    <row r="284" spans="2:24" x14ac:dyDescent="0.25">
      <c r="B284" s="58"/>
      <c r="C284" s="70"/>
      <c r="D284" s="58"/>
      <c r="E284" s="62"/>
      <c r="F284" s="62"/>
      <c r="G284" s="62"/>
      <c r="H284" s="62">
        <f>SUMIFS('CTE Detail'!$M$1:$M$9999,'CTE Detail'!$D$1:$D$9999,'CTE Analysis'!A284,'CTE Detail'!$Q$1:$Q$9999,"&lt;&gt;NFER")</f>
        <v>0</v>
      </c>
      <c r="I284" s="16"/>
      <c r="K284" s="1"/>
      <c r="L284" s="1"/>
      <c r="X284" s="1">
        <f t="shared" si="14"/>
        <v>0</v>
      </c>
    </row>
    <row r="285" spans="2:24" x14ac:dyDescent="0.25">
      <c r="B285" s="58"/>
      <c r="C285" s="70"/>
      <c r="D285" s="58"/>
      <c r="E285" s="62"/>
      <c r="F285" s="62"/>
      <c r="G285" s="62"/>
      <c r="H285" s="62">
        <f>SUMIFS('CTE Detail'!$M$1:$M$9999,'CTE Detail'!$D$1:$D$9999,'CTE Analysis'!A285,'CTE Detail'!$Q$1:$Q$9999,"&lt;&gt;NFER")</f>
        <v>0</v>
      </c>
      <c r="I285" s="16"/>
      <c r="K285" s="1"/>
      <c r="L285" s="1"/>
      <c r="X285" s="1">
        <f t="shared" si="14"/>
        <v>0</v>
      </c>
    </row>
    <row r="286" spans="2:24" x14ac:dyDescent="0.25">
      <c r="B286" s="58"/>
      <c r="C286" s="70"/>
      <c r="D286" s="58"/>
      <c r="E286" s="62"/>
      <c r="F286" s="62"/>
      <c r="G286" s="62"/>
      <c r="H286" s="62">
        <f>SUMIFS('CTE Detail'!$M$1:$M$9999,'CTE Detail'!$D$1:$D$9999,'CTE Analysis'!A286,'CTE Detail'!$Q$1:$Q$9999,"&lt;&gt;NFER")</f>
        <v>0</v>
      </c>
      <c r="I286" s="16"/>
      <c r="K286" s="1"/>
      <c r="L286" s="1"/>
      <c r="X286" s="1">
        <f t="shared" si="14"/>
        <v>0</v>
      </c>
    </row>
    <row r="287" spans="2:24" x14ac:dyDescent="0.25">
      <c r="B287" s="58"/>
      <c r="C287" s="70"/>
      <c r="D287" s="58"/>
      <c r="E287" s="62"/>
      <c r="F287" s="62"/>
      <c r="G287" s="62"/>
      <c r="H287" s="62">
        <f>SUMIFS('CTE Detail'!$M$1:$M$9999,'CTE Detail'!$D$1:$D$9999,'CTE Analysis'!A287,'CTE Detail'!$Q$1:$Q$9999,"&lt;&gt;NFER")</f>
        <v>0</v>
      </c>
      <c r="I287" s="16"/>
      <c r="K287" s="1"/>
      <c r="L287" s="1"/>
      <c r="X287" s="1">
        <f t="shared" si="14"/>
        <v>0</v>
      </c>
    </row>
    <row r="288" spans="2:24" x14ac:dyDescent="0.25">
      <c r="B288" s="58"/>
      <c r="C288" s="70"/>
      <c r="D288" s="58"/>
      <c r="E288" s="62"/>
      <c r="F288" s="62"/>
      <c r="G288" s="62"/>
      <c r="H288" s="62">
        <f>SUMIFS('CTE Detail'!$M$1:$M$9999,'CTE Detail'!$D$1:$D$9999,'CTE Analysis'!A288,'CTE Detail'!$Q$1:$Q$9999,"&lt;&gt;NFER")</f>
        <v>0</v>
      </c>
      <c r="I288" s="16"/>
      <c r="K288" s="1"/>
      <c r="L288" s="1"/>
      <c r="X288" s="1">
        <f t="shared" si="14"/>
        <v>0</v>
      </c>
    </row>
    <row r="289" spans="2:24" x14ac:dyDescent="0.25">
      <c r="B289" s="58"/>
      <c r="C289" s="70"/>
      <c r="D289" s="58"/>
      <c r="E289" s="62"/>
      <c r="F289" s="62"/>
      <c r="G289" s="62"/>
      <c r="H289" s="62">
        <f>SUMIFS('CTE Detail'!$M$1:$M$9999,'CTE Detail'!$D$1:$D$9999,'CTE Analysis'!A289,'CTE Detail'!$Q$1:$Q$9999,"&lt;&gt;NFER")</f>
        <v>0</v>
      </c>
      <c r="I289" s="16"/>
      <c r="K289" s="1"/>
      <c r="L289" s="1"/>
      <c r="X289" s="1">
        <f t="shared" si="14"/>
        <v>0</v>
      </c>
    </row>
    <row r="290" spans="2:24" x14ac:dyDescent="0.25">
      <c r="B290" s="58"/>
      <c r="C290" s="70"/>
      <c r="D290" s="58"/>
      <c r="E290" s="62"/>
      <c r="F290" s="62"/>
      <c r="G290" s="62"/>
      <c r="H290" s="62">
        <f>SUMIFS('CTE Detail'!$M$1:$M$9999,'CTE Detail'!$D$1:$D$9999,'CTE Analysis'!A290,'CTE Detail'!$Q$1:$Q$9999,"&lt;&gt;NFER")</f>
        <v>0</v>
      </c>
      <c r="I290" s="16"/>
      <c r="K290" s="1"/>
      <c r="L290" s="1"/>
      <c r="X290" s="1">
        <f t="shared" si="14"/>
        <v>0</v>
      </c>
    </row>
    <row r="291" spans="2:24" x14ac:dyDescent="0.25">
      <c r="B291" s="58"/>
      <c r="C291" s="70"/>
      <c r="D291" s="58"/>
      <c r="E291" s="62"/>
      <c r="F291" s="62"/>
      <c r="G291" s="62"/>
      <c r="H291" s="62">
        <f>SUMIFS('CTE Detail'!$M$1:$M$9999,'CTE Detail'!$D$1:$D$9999,'CTE Analysis'!A291,'CTE Detail'!$Q$1:$Q$9999,"&lt;&gt;NFER")</f>
        <v>0</v>
      </c>
      <c r="I291" s="16"/>
      <c r="K291" s="1"/>
      <c r="L291" s="1"/>
      <c r="X291" s="1">
        <f t="shared" si="14"/>
        <v>0</v>
      </c>
    </row>
    <row r="292" spans="2:24" x14ac:dyDescent="0.25">
      <c r="B292" s="58"/>
      <c r="C292" s="70"/>
      <c r="D292" s="58"/>
      <c r="E292" s="62"/>
      <c r="F292" s="62"/>
      <c r="G292" s="62"/>
      <c r="H292" s="62">
        <f>SUMIFS('CTE Detail'!$M$1:$M$9999,'CTE Detail'!$D$1:$D$9999,'CTE Analysis'!A292,'CTE Detail'!$Q$1:$Q$9999,"&lt;&gt;NFER")</f>
        <v>0</v>
      </c>
      <c r="I292" s="16"/>
      <c r="K292" s="1"/>
      <c r="L292" s="1"/>
      <c r="X292" s="1">
        <f t="shared" si="14"/>
        <v>0</v>
      </c>
    </row>
    <row r="293" spans="2:24" x14ac:dyDescent="0.25">
      <c r="B293" s="58"/>
      <c r="C293" s="70"/>
      <c r="D293" s="58"/>
      <c r="E293" s="62"/>
      <c r="F293" s="62"/>
      <c r="G293" s="62"/>
      <c r="H293" s="62">
        <f>SUMIFS('CTE Detail'!$M$1:$M$9999,'CTE Detail'!$D$1:$D$9999,'CTE Analysis'!A293,'CTE Detail'!$Q$1:$Q$9999,"&lt;&gt;NFER")</f>
        <v>0</v>
      </c>
      <c r="I293" s="16"/>
      <c r="K293" s="1"/>
      <c r="L293" s="1"/>
      <c r="X293" s="1">
        <f t="shared" si="14"/>
        <v>0</v>
      </c>
    </row>
    <row r="294" spans="2:24" x14ac:dyDescent="0.25">
      <c r="B294" s="58"/>
      <c r="C294" s="70"/>
      <c r="D294" s="58"/>
      <c r="E294" s="62"/>
      <c r="F294" s="62"/>
      <c r="G294" s="62"/>
      <c r="H294" s="62">
        <f>SUMIFS('CTE Detail'!$M$1:$M$9999,'CTE Detail'!$D$1:$D$9999,'CTE Analysis'!A294,'CTE Detail'!$Q$1:$Q$9999,"&lt;&gt;NFER")</f>
        <v>0</v>
      </c>
      <c r="I294" s="16"/>
      <c r="K294" s="1"/>
      <c r="L294" s="1"/>
      <c r="X294" s="1">
        <f t="shared" si="14"/>
        <v>0</v>
      </c>
    </row>
    <row r="295" spans="2:24" x14ac:dyDescent="0.25">
      <c r="B295" s="58"/>
      <c r="C295" s="70"/>
      <c r="D295" s="58"/>
      <c r="E295" s="62"/>
      <c r="F295" s="62"/>
      <c r="G295" s="62"/>
      <c r="H295" s="62">
        <f>SUMIFS('CTE Detail'!$M$1:$M$9999,'CTE Detail'!$D$1:$D$9999,'CTE Analysis'!A295,'CTE Detail'!$Q$1:$Q$9999,"&lt;&gt;NFER")</f>
        <v>0</v>
      </c>
      <c r="I295" s="16"/>
      <c r="K295" s="1"/>
      <c r="L295" s="1"/>
      <c r="X295" s="1">
        <f t="shared" si="14"/>
        <v>0</v>
      </c>
    </row>
    <row r="296" spans="2:24" x14ac:dyDescent="0.25">
      <c r="B296" s="58"/>
      <c r="C296" s="70"/>
      <c r="D296" s="58"/>
      <c r="E296" s="62"/>
      <c r="F296" s="62"/>
      <c r="G296" s="62"/>
      <c r="H296" s="62">
        <f>SUMIFS('CTE Detail'!$M$1:$M$9999,'CTE Detail'!$D$1:$D$9999,'CTE Analysis'!A296,'CTE Detail'!$Q$1:$Q$9999,"&lt;&gt;NFER")</f>
        <v>0</v>
      </c>
      <c r="I296" s="16"/>
      <c r="K296" s="1"/>
      <c r="L296" s="1"/>
      <c r="X296" s="1">
        <f t="shared" si="14"/>
        <v>0</v>
      </c>
    </row>
    <row r="297" spans="2:24" x14ac:dyDescent="0.25">
      <c r="B297" s="58"/>
      <c r="C297" s="70"/>
      <c r="D297" s="58"/>
      <c r="E297" s="62"/>
      <c r="F297" s="62"/>
      <c r="G297" s="62"/>
      <c r="H297" s="62">
        <f>SUMIFS('CTE Detail'!$M$1:$M$9999,'CTE Detail'!$D$1:$D$9999,'CTE Analysis'!A297,'CTE Detail'!$Q$1:$Q$9999,"&lt;&gt;NFER")</f>
        <v>0</v>
      </c>
      <c r="I297" s="16"/>
      <c r="K297" s="1"/>
      <c r="L297" s="1"/>
      <c r="X297" s="1">
        <f t="shared" si="14"/>
        <v>0</v>
      </c>
    </row>
    <row r="298" spans="2:24" x14ac:dyDescent="0.25">
      <c r="B298" s="58"/>
      <c r="C298" s="70"/>
      <c r="D298" s="58"/>
      <c r="E298" s="62"/>
      <c r="F298" s="62"/>
      <c r="G298" s="62"/>
      <c r="H298" s="62">
        <f>SUMIFS('CTE Detail'!$M$1:$M$9999,'CTE Detail'!$D$1:$D$9999,'CTE Analysis'!A298,'CTE Detail'!$Q$1:$Q$9999,"&lt;&gt;NFER")</f>
        <v>0</v>
      </c>
      <c r="I298" s="16"/>
      <c r="K298" s="1"/>
      <c r="L298" s="1"/>
      <c r="X298" s="1">
        <f t="shared" si="14"/>
        <v>0</v>
      </c>
    </row>
    <row r="299" spans="2:24" x14ac:dyDescent="0.25">
      <c r="B299" s="58"/>
      <c r="C299" s="70"/>
      <c r="D299" s="58"/>
      <c r="E299" s="62"/>
      <c r="F299" s="62"/>
      <c r="G299" s="62"/>
      <c r="H299" s="62">
        <f>SUMIFS('CTE Detail'!$M$1:$M$9999,'CTE Detail'!$D$1:$D$9999,'CTE Analysis'!A299,'CTE Detail'!$Q$1:$Q$9999,"&lt;&gt;NFER")</f>
        <v>0</v>
      </c>
      <c r="I299" s="16"/>
      <c r="K299" s="1"/>
      <c r="L299" s="1"/>
      <c r="X299" s="1">
        <f t="shared" si="14"/>
        <v>0</v>
      </c>
    </row>
    <row r="300" spans="2:24" x14ac:dyDescent="0.25">
      <c r="B300" s="58"/>
      <c r="C300" s="70"/>
      <c r="D300" s="58"/>
      <c r="E300" s="62"/>
      <c r="F300" s="62"/>
      <c r="G300" s="62"/>
      <c r="H300" s="62">
        <f>SUMIFS('CTE Detail'!$M$1:$M$9999,'CTE Detail'!$D$1:$D$9999,'CTE Analysis'!A300,'CTE Detail'!$Q$1:$Q$9999,"&lt;&gt;NFER")</f>
        <v>0</v>
      </c>
      <c r="I300" s="16"/>
      <c r="K300" s="1"/>
      <c r="L300" s="1"/>
      <c r="X300" s="1">
        <f t="shared" si="14"/>
        <v>0</v>
      </c>
    </row>
    <row r="301" spans="2:24" x14ac:dyDescent="0.25">
      <c r="B301" s="58"/>
      <c r="C301" s="70"/>
      <c r="D301" s="58"/>
      <c r="E301" s="62"/>
      <c r="F301" s="62"/>
      <c r="G301" s="62"/>
      <c r="H301" s="62">
        <f>SUMIFS('CTE Detail'!$M$1:$M$9999,'CTE Detail'!$D$1:$D$9999,'CTE Analysis'!A301,'CTE Detail'!$Q$1:$Q$9999,"&lt;&gt;NFER")</f>
        <v>0</v>
      </c>
      <c r="I301" s="16"/>
      <c r="K301" s="1"/>
      <c r="L301" s="1"/>
      <c r="X301" s="1">
        <f t="shared" si="14"/>
        <v>0</v>
      </c>
    </row>
    <row r="302" spans="2:24" x14ac:dyDescent="0.25">
      <c r="B302" s="58"/>
      <c r="C302" s="70"/>
      <c r="D302" s="58"/>
      <c r="E302" s="62"/>
      <c r="F302" s="62"/>
      <c r="G302" s="62"/>
      <c r="H302" s="62">
        <f>SUMIFS('CTE Detail'!$M$1:$M$9999,'CTE Detail'!$D$1:$D$9999,'CTE Analysis'!A302,'CTE Detail'!$Q$1:$Q$9999,"&lt;&gt;NFER")</f>
        <v>0</v>
      </c>
      <c r="I302" s="16"/>
      <c r="K302" s="1"/>
      <c r="L302" s="1"/>
      <c r="X302" s="1">
        <f t="shared" si="14"/>
        <v>0</v>
      </c>
    </row>
    <row r="303" spans="2:24" x14ac:dyDescent="0.25">
      <c r="B303" s="58"/>
      <c r="C303" s="70"/>
      <c r="D303" s="58"/>
      <c r="E303" s="62"/>
      <c r="F303" s="62"/>
      <c r="G303" s="62"/>
      <c r="H303" s="62">
        <f>SUMIFS('CTE Detail'!$M$1:$M$9999,'CTE Detail'!$D$1:$D$9999,'CTE Analysis'!A303,'CTE Detail'!$Q$1:$Q$9999,"&lt;&gt;NFER")</f>
        <v>0</v>
      </c>
      <c r="I303" s="16"/>
      <c r="K303" s="1"/>
      <c r="L303" s="1"/>
      <c r="X303" s="1">
        <f t="shared" si="14"/>
        <v>0</v>
      </c>
    </row>
    <row r="304" spans="2:24" x14ac:dyDescent="0.25">
      <c r="B304" s="58"/>
      <c r="C304" s="70"/>
      <c r="D304" s="58"/>
      <c r="E304" s="62"/>
      <c r="F304" s="62"/>
      <c r="G304" s="62"/>
      <c r="H304" s="62">
        <f>SUMIFS('CTE Detail'!$M$1:$M$9999,'CTE Detail'!$D$1:$D$9999,'CTE Analysis'!A304,'CTE Detail'!$Q$1:$Q$9999,"&lt;&gt;NFER")</f>
        <v>0</v>
      </c>
      <c r="I304" s="16"/>
      <c r="K304" s="1"/>
      <c r="L304" s="1"/>
      <c r="X304" s="1">
        <f t="shared" si="14"/>
        <v>0</v>
      </c>
    </row>
    <row r="305" spans="2:24" x14ac:dyDescent="0.25">
      <c r="B305" s="58"/>
      <c r="C305" s="70"/>
      <c r="D305" s="58"/>
      <c r="E305" s="62"/>
      <c r="F305" s="62"/>
      <c r="G305" s="62"/>
      <c r="H305" s="62">
        <f>SUMIFS('CTE Detail'!$M$1:$M$9999,'CTE Detail'!$D$1:$D$9999,'CTE Analysis'!A305,'CTE Detail'!$Q$1:$Q$9999,"&lt;&gt;NFER")</f>
        <v>0</v>
      </c>
      <c r="I305" s="16"/>
      <c r="K305" s="1"/>
      <c r="L305" s="1"/>
      <c r="X305" s="1">
        <f t="shared" si="14"/>
        <v>0</v>
      </c>
    </row>
    <row r="306" spans="2:24" x14ac:dyDescent="0.25">
      <c r="B306" s="58"/>
      <c r="C306" s="70"/>
      <c r="D306" s="58"/>
      <c r="E306" s="62"/>
      <c r="F306" s="62"/>
      <c r="G306" s="62"/>
      <c r="H306" s="62">
        <f>SUMIFS('CTE Detail'!$M$1:$M$9999,'CTE Detail'!$D$1:$D$9999,'CTE Analysis'!A306,'CTE Detail'!$Q$1:$Q$9999,"&lt;&gt;NFER")</f>
        <v>0</v>
      </c>
      <c r="I306" s="16"/>
      <c r="K306" s="1"/>
      <c r="L306" s="1"/>
      <c r="X306" s="1">
        <f t="shared" si="14"/>
        <v>0</v>
      </c>
    </row>
    <row r="307" spans="2:24" x14ac:dyDescent="0.25">
      <c r="B307" s="58"/>
      <c r="C307" s="70"/>
      <c r="D307" s="58"/>
      <c r="E307" s="62"/>
      <c r="F307" s="62"/>
      <c r="G307" s="62"/>
      <c r="H307" s="62">
        <f>SUMIFS('CTE Detail'!$M$1:$M$9999,'CTE Detail'!$D$1:$D$9999,'CTE Analysis'!A307,'CTE Detail'!$Q$1:$Q$9999,"&lt;&gt;NFER")</f>
        <v>0</v>
      </c>
      <c r="I307" s="16"/>
      <c r="K307" s="1"/>
      <c r="L307" s="1"/>
      <c r="X307" s="1">
        <f t="shared" si="14"/>
        <v>0</v>
      </c>
    </row>
    <row r="308" spans="2:24" x14ac:dyDescent="0.25">
      <c r="B308" s="58"/>
      <c r="C308" s="70"/>
      <c r="D308" s="58"/>
      <c r="E308" s="62"/>
      <c r="F308" s="62"/>
      <c r="G308" s="62"/>
      <c r="H308" s="62">
        <f>SUMIFS('CTE Detail'!$M$1:$M$9999,'CTE Detail'!$D$1:$D$9999,'CTE Analysis'!A308,'CTE Detail'!$Q$1:$Q$9999,"&lt;&gt;NFER")</f>
        <v>0</v>
      </c>
      <c r="I308" s="16"/>
      <c r="K308" s="1"/>
      <c r="L308" s="1"/>
      <c r="X308" s="1">
        <f t="shared" si="14"/>
        <v>0</v>
      </c>
    </row>
    <row r="309" spans="2:24" x14ac:dyDescent="0.25">
      <c r="B309" s="58"/>
      <c r="C309" s="70"/>
      <c r="D309" s="58"/>
      <c r="E309" s="62"/>
      <c r="F309" s="62"/>
      <c r="G309" s="62"/>
      <c r="H309" s="62">
        <f>SUMIFS('CTE Detail'!$M$1:$M$9999,'CTE Detail'!$D$1:$D$9999,'CTE Analysis'!A309,'CTE Detail'!$Q$1:$Q$9999,"&lt;&gt;NFER")</f>
        <v>0</v>
      </c>
      <c r="I309" s="16"/>
      <c r="K309" s="1"/>
      <c r="L309" s="1"/>
      <c r="X309" s="1">
        <f t="shared" si="14"/>
        <v>0</v>
      </c>
    </row>
    <row r="310" spans="2:24" x14ac:dyDescent="0.25">
      <c r="B310" s="58"/>
      <c r="C310" s="70"/>
      <c r="D310" s="58"/>
      <c r="E310" s="62"/>
      <c r="F310" s="62"/>
      <c r="G310" s="62"/>
      <c r="H310" s="62">
        <f>SUMIFS('CTE Detail'!$M$1:$M$9999,'CTE Detail'!$D$1:$D$9999,'CTE Analysis'!A310,'CTE Detail'!$Q$1:$Q$9999,"&lt;&gt;NFER")</f>
        <v>0</v>
      </c>
      <c r="I310" s="16"/>
      <c r="K310" s="1"/>
      <c r="L310" s="1"/>
      <c r="X310" s="1">
        <f t="shared" si="14"/>
        <v>0</v>
      </c>
    </row>
    <row r="311" spans="2:24" x14ac:dyDescent="0.25">
      <c r="B311" s="58"/>
      <c r="C311" s="70"/>
      <c r="D311" s="58"/>
      <c r="E311" s="62"/>
      <c r="F311" s="62"/>
      <c r="G311" s="62"/>
      <c r="H311" s="62">
        <f>SUMIFS('CTE Detail'!$M$1:$M$9999,'CTE Detail'!$D$1:$D$9999,'CTE Analysis'!A311,'CTE Detail'!$Q$1:$Q$9999,"&lt;&gt;NFER")</f>
        <v>0</v>
      </c>
      <c r="I311" s="16"/>
      <c r="K311" s="1"/>
      <c r="L311" s="1"/>
      <c r="X311" s="1">
        <f t="shared" si="14"/>
        <v>0</v>
      </c>
    </row>
    <row r="312" spans="2:24" x14ac:dyDescent="0.25">
      <c r="B312" s="58"/>
      <c r="C312" s="70"/>
      <c r="D312" s="58"/>
      <c r="E312" s="62"/>
      <c r="F312" s="62"/>
      <c r="G312" s="62"/>
      <c r="H312" s="62">
        <f>SUMIFS('CTE Detail'!$M$1:$M$9999,'CTE Detail'!$D$1:$D$9999,'CTE Analysis'!A312,'CTE Detail'!$Q$1:$Q$9999,"&lt;&gt;NFER")</f>
        <v>0</v>
      </c>
      <c r="I312" s="16"/>
      <c r="K312" s="1"/>
      <c r="L312" s="1"/>
      <c r="X312" s="1">
        <f t="shared" si="14"/>
        <v>0</v>
      </c>
    </row>
    <row r="313" spans="2:24" x14ac:dyDescent="0.25">
      <c r="B313" s="58"/>
      <c r="C313" s="70"/>
      <c r="D313" s="58"/>
      <c r="E313" s="62"/>
      <c r="F313" s="62"/>
      <c r="G313" s="62"/>
      <c r="H313" s="62">
        <f>SUMIFS('CTE Detail'!$M$1:$M$9999,'CTE Detail'!$D$1:$D$9999,'CTE Analysis'!A313,'CTE Detail'!$Q$1:$Q$9999,"&lt;&gt;NFER")</f>
        <v>0</v>
      </c>
      <c r="I313" s="16"/>
      <c r="K313" s="1"/>
      <c r="L313" s="1"/>
      <c r="X313" s="1">
        <f t="shared" si="14"/>
        <v>0</v>
      </c>
    </row>
    <row r="314" spans="2:24" x14ac:dyDescent="0.25">
      <c r="B314" s="58"/>
      <c r="C314" s="70"/>
      <c r="D314" s="58"/>
      <c r="E314" s="62"/>
      <c r="F314" s="62"/>
      <c r="G314" s="62"/>
      <c r="H314" s="62">
        <f>SUMIFS('CTE Detail'!$M$1:$M$9999,'CTE Detail'!$D$1:$D$9999,'CTE Analysis'!A314,'CTE Detail'!$Q$1:$Q$9999,"&lt;&gt;NFER")</f>
        <v>0</v>
      </c>
      <c r="I314" s="16"/>
      <c r="K314" s="1"/>
      <c r="L314" s="1"/>
      <c r="X314" s="1">
        <f t="shared" si="14"/>
        <v>0</v>
      </c>
    </row>
    <row r="315" spans="2:24" x14ac:dyDescent="0.25">
      <c r="B315" s="58"/>
      <c r="C315" s="70"/>
      <c r="D315" s="58"/>
      <c r="E315" s="62"/>
      <c r="F315" s="62"/>
      <c r="G315" s="62"/>
      <c r="H315" s="62">
        <f>SUMIFS('CTE Detail'!$M$1:$M$9999,'CTE Detail'!$D$1:$D$9999,'CTE Analysis'!A315,'CTE Detail'!$Q$1:$Q$9999,"&lt;&gt;NFER")</f>
        <v>0</v>
      </c>
      <c r="I315" s="16"/>
      <c r="K315" s="1"/>
      <c r="L315" s="1"/>
      <c r="X315" s="1">
        <f t="shared" si="14"/>
        <v>0</v>
      </c>
    </row>
    <row r="316" spans="2:24" x14ac:dyDescent="0.25">
      <c r="B316" s="58"/>
      <c r="C316" s="70"/>
      <c r="D316" s="58"/>
      <c r="E316" s="62"/>
      <c r="F316" s="62"/>
      <c r="G316" s="62"/>
      <c r="H316" s="62">
        <f>SUMIFS('CTE Detail'!$M$1:$M$9999,'CTE Detail'!$D$1:$D$9999,'CTE Analysis'!A316,'CTE Detail'!$Q$1:$Q$9999,"&lt;&gt;NFER")</f>
        <v>0</v>
      </c>
      <c r="I316" s="16"/>
      <c r="K316" s="1"/>
      <c r="L316" s="1"/>
      <c r="X316" s="1">
        <f t="shared" si="14"/>
        <v>0</v>
      </c>
    </row>
    <row r="317" spans="2:24" x14ac:dyDescent="0.25">
      <c r="B317" s="58"/>
      <c r="C317" s="70"/>
      <c r="D317" s="58"/>
      <c r="E317" s="62"/>
      <c r="F317" s="62"/>
      <c r="G317" s="62"/>
      <c r="H317" s="62">
        <f>SUMIFS('CTE Detail'!$M$1:$M$9999,'CTE Detail'!$D$1:$D$9999,'CTE Analysis'!A317,'CTE Detail'!$Q$1:$Q$9999,"&lt;&gt;NFER")</f>
        <v>0</v>
      </c>
      <c r="I317" s="16"/>
      <c r="K317" s="1"/>
      <c r="L317" s="1"/>
      <c r="X317" s="1">
        <f t="shared" si="14"/>
        <v>0</v>
      </c>
    </row>
    <row r="318" spans="2:24" x14ac:dyDescent="0.25">
      <c r="B318" s="58"/>
      <c r="C318" s="70"/>
      <c r="D318" s="58"/>
      <c r="E318" s="62"/>
      <c r="F318" s="62"/>
      <c r="G318" s="62"/>
      <c r="H318" s="62">
        <f>SUMIFS('CTE Detail'!$M$1:$M$9999,'CTE Detail'!$D$1:$D$9999,'CTE Analysis'!A318,'CTE Detail'!$Q$1:$Q$9999,"&lt;&gt;NFER")</f>
        <v>0</v>
      </c>
      <c r="I318" s="16"/>
      <c r="K318" s="1"/>
      <c r="L318" s="1"/>
      <c r="X318" s="1">
        <f t="shared" si="14"/>
        <v>0</v>
      </c>
    </row>
    <row r="319" spans="2:24" x14ac:dyDescent="0.25">
      <c r="B319" s="58"/>
      <c r="C319" s="70"/>
      <c r="D319" s="58"/>
      <c r="E319" s="62"/>
      <c r="F319" s="62"/>
      <c r="G319" s="62"/>
      <c r="H319" s="62">
        <f>SUMIFS('CTE Detail'!$M$1:$M$9999,'CTE Detail'!$D$1:$D$9999,'CTE Analysis'!A319,'CTE Detail'!$Q$1:$Q$9999,"&lt;&gt;NFER")</f>
        <v>0</v>
      </c>
      <c r="I319" s="16"/>
      <c r="K319" s="1"/>
      <c r="L319" s="1"/>
      <c r="X319" s="1">
        <f t="shared" si="14"/>
        <v>0</v>
      </c>
    </row>
    <row r="320" spans="2:24" x14ac:dyDescent="0.25">
      <c r="B320" s="58"/>
      <c r="C320" s="70"/>
      <c r="D320" s="58"/>
      <c r="E320" s="62"/>
      <c r="F320" s="62"/>
      <c r="G320" s="62"/>
      <c r="H320" s="62">
        <f>SUMIFS('CTE Detail'!$M$1:$M$9999,'CTE Detail'!$D$1:$D$9999,'CTE Analysis'!A320,'CTE Detail'!$Q$1:$Q$9999,"&lt;&gt;NFER")</f>
        <v>0</v>
      </c>
      <c r="I320" s="16"/>
      <c r="K320" s="1"/>
      <c r="L320" s="1"/>
      <c r="X320" s="1">
        <f t="shared" si="14"/>
        <v>0</v>
      </c>
    </row>
    <row r="321" spans="2:24" x14ac:dyDescent="0.25">
      <c r="B321" s="58"/>
      <c r="C321" s="70"/>
      <c r="D321" s="58"/>
      <c r="E321" s="62"/>
      <c r="F321" s="62"/>
      <c r="G321" s="62"/>
      <c r="H321" s="62">
        <f>SUMIFS('CTE Detail'!$M$1:$M$9999,'CTE Detail'!$D$1:$D$9999,'CTE Analysis'!A321,'CTE Detail'!$Q$1:$Q$9999,"&lt;&gt;NFER")</f>
        <v>0</v>
      </c>
      <c r="I321" s="16"/>
      <c r="K321" s="1"/>
      <c r="L321" s="1"/>
      <c r="X321" s="1">
        <f t="shared" si="14"/>
        <v>0</v>
      </c>
    </row>
    <row r="322" spans="2:24" x14ac:dyDescent="0.25">
      <c r="B322" s="58"/>
      <c r="C322" s="70"/>
      <c r="D322" s="58"/>
      <c r="E322" s="62"/>
      <c r="F322" s="62"/>
      <c r="G322" s="62"/>
      <c r="H322" s="62">
        <f>SUMIFS('CTE Detail'!$M$1:$M$9999,'CTE Detail'!$D$1:$D$9999,'CTE Analysis'!A322,'CTE Detail'!$Q$1:$Q$9999,"&lt;&gt;NFER")</f>
        <v>0</v>
      </c>
      <c r="I322" s="16"/>
      <c r="K322" s="1"/>
      <c r="L322" s="1"/>
      <c r="X322" s="1">
        <f t="shared" si="14"/>
        <v>0</v>
      </c>
    </row>
    <row r="323" spans="2:24" x14ac:dyDescent="0.25">
      <c r="B323" s="58"/>
      <c r="C323" s="70"/>
      <c r="D323" s="58"/>
      <c r="E323" s="62"/>
      <c r="F323" s="62"/>
      <c r="G323" s="62"/>
      <c r="H323" s="62">
        <f>SUMIFS('CTE Detail'!$M$1:$M$9999,'CTE Detail'!$D$1:$D$9999,'CTE Analysis'!A323,'CTE Detail'!$Q$1:$Q$9999,"&lt;&gt;NFER")</f>
        <v>0</v>
      </c>
      <c r="I323" s="16"/>
      <c r="K323" s="1"/>
      <c r="L323" s="1"/>
      <c r="X323" s="1">
        <f t="shared" si="14"/>
        <v>0</v>
      </c>
    </row>
    <row r="324" spans="2:24" x14ac:dyDescent="0.25">
      <c r="B324" s="58"/>
      <c r="C324" s="70"/>
      <c r="D324" s="58"/>
      <c r="E324" s="62"/>
      <c r="F324" s="62"/>
      <c r="G324" s="62"/>
      <c r="H324" s="62">
        <f>SUMIFS('CTE Detail'!$M$1:$M$9999,'CTE Detail'!$D$1:$D$9999,'CTE Analysis'!A324,'CTE Detail'!$Q$1:$Q$9999,"&lt;&gt;NFER")</f>
        <v>0</v>
      </c>
      <c r="I324" s="16"/>
      <c r="K324" s="1"/>
      <c r="L324" s="1"/>
      <c r="X324" s="1">
        <f t="shared" ref="X324:X387" si="15">SUM(M324:W324)</f>
        <v>0</v>
      </c>
    </row>
    <row r="325" spans="2:24" x14ac:dyDescent="0.25">
      <c r="B325" s="58"/>
      <c r="C325" s="70"/>
      <c r="D325" s="58"/>
      <c r="E325" s="62"/>
      <c r="F325" s="62"/>
      <c r="G325" s="62"/>
      <c r="H325" s="62">
        <f>SUMIFS('CTE Detail'!$M$1:$M$9999,'CTE Detail'!$D$1:$D$9999,'CTE Analysis'!A325,'CTE Detail'!$Q$1:$Q$9999,"&lt;&gt;NFER")</f>
        <v>0</v>
      </c>
      <c r="I325" s="16"/>
      <c r="K325" s="1"/>
      <c r="L325" s="1"/>
      <c r="X325" s="1">
        <f t="shared" si="15"/>
        <v>0</v>
      </c>
    </row>
    <row r="326" spans="2:24" x14ac:dyDescent="0.25">
      <c r="B326" s="58"/>
      <c r="C326" s="70"/>
      <c r="D326" s="58"/>
      <c r="E326" s="62"/>
      <c r="F326" s="62"/>
      <c r="G326" s="62"/>
      <c r="H326" s="62">
        <f>SUMIFS('CTE Detail'!$M$1:$M$9999,'CTE Detail'!$D$1:$D$9999,'CTE Analysis'!A326,'CTE Detail'!$Q$1:$Q$9999,"&lt;&gt;NFER")</f>
        <v>0</v>
      </c>
      <c r="I326" s="16"/>
      <c r="K326" s="1"/>
      <c r="L326" s="1"/>
      <c r="X326" s="1">
        <f t="shared" si="15"/>
        <v>0</v>
      </c>
    </row>
    <row r="327" spans="2:24" x14ac:dyDescent="0.25">
      <c r="B327" s="58"/>
      <c r="C327" s="70"/>
      <c r="D327" s="58"/>
      <c r="E327" s="62"/>
      <c r="F327" s="62"/>
      <c r="G327" s="62"/>
      <c r="H327" s="62">
        <f>SUMIFS('CTE Detail'!$M$1:$M$9999,'CTE Detail'!$D$1:$D$9999,'CTE Analysis'!A327,'CTE Detail'!$Q$1:$Q$9999,"&lt;&gt;NFER")</f>
        <v>0</v>
      </c>
      <c r="I327" s="16"/>
      <c r="K327" s="1"/>
      <c r="L327" s="1"/>
      <c r="X327" s="1">
        <f t="shared" si="15"/>
        <v>0</v>
      </c>
    </row>
    <row r="328" spans="2:24" x14ac:dyDescent="0.25">
      <c r="B328" s="58"/>
      <c r="C328" s="70"/>
      <c r="D328" s="58"/>
      <c r="E328" s="62"/>
      <c r="F328" s="62"/>
      <c r="G328" s="62"/>
      <c r="H328" s="62">
        <f>SUMIFS('CTE Detail'!$M$1:$M$9999,'CTE Detail'!$D$1:$D$9999,'CTE Analysis'!A328,'CTE Detail'!$Q$1:$Q$9999,"&lt;&gt;NFER")</f>
        <v>0</v>
      </c>
      <c r="I328" s="16"/>
      <c r="K328" s="1"/>
      <c r="L328" s="1"/>
      <c r="X328" s="1">
        <f t="shared" si="15"/>
        <v>0</v>
      </c>
    </row>
    <row r="329" spans="2:24" x14ac:dyDescent="0.25">
      <c r="B329" s="58"/>
      <c r="C329" s="70"/>
      <c r="D329" s="58"/>
      <c r="E329" s="62"/>
      <c r="F329" s="62"/>
      <c r="G329" s="62"/>
      <c r="H329" s="62">
        <f>SUMIFS('CTE Detail'!$M$1:$M$9999,'CTE Detail'!$D$1:$D$9999,'CTE Analysis'!A329,'CTE Detail'!$Q$1:$Q$9999,"&lt;&gt;NFER")</f>
        <v>0</v>
      </c>
      <c r="I329" s="16"/>
      <c r="K329" s="1"/>
      <c r="L329" s="1"/>
      <c r="X329" s="1">
        <f t="shared" si="15"/>
        <v>0</v>
      </c>
    </row>
    <row r="330" spans="2:24" x14ac:dyDescent="0.25">
      <c r="B330" s="58"/>
      <c r="C330" s="70"/>
      <c r="D330" s="58"/>
      <c r="E330" s="62"/>
      <c r="F330" s="62"/>
      <c r="G330" s="62"/>
      <c r="H330" s="62">
        <f>SUMIFS('CTE Detail'!$M$1:$M$9999,'CTE Detail'!$D$1:$D$9999,'CTE Analysis'!A330,'CTE Detail'!$Q$1:$Q$9999,"&lt;&gt;NFER")</f>
        <v>0</v>
      </c>
      <c r="I330" s="16"/>
      <c r="K330" s="1"/>
      <c r="L330" s="1"/>
      <c r="X330" s="1">
        <f t="shared" si="15"/>
        <v>0</v>
      </c>
    </row>
    <row r="331" spans="2:24" x14ac:dyDescent="0.25">
      <c r="B331" s="58"/>
      <c r="C331" s="70"/>
      <c r="D331" s="58"/>
      <c r="E331" s="62"/>
      <c r="F331" s="62"/>
      <c r="G331" s="62"/>
      <c r="H331" s="62">
        <f>SUMIFS('CTE Detail'!$M$1:$M$9999,'CTE Detail'!$D$1:$D$9999,'CTE Analysis'!A331,'CTE Detail'!$Q$1:$Q$9999,"&lt;&gt;NFER")</f>
        <v>0</v>
      </c>
      <c r="I331" s="16"/>
      <c r="K331" s="1"/>
      <c r="L331" s="1"/>
      <c r="X331" s="1">
        <f t="shared" si="15"/>
        <v>0</v>
      </c>
    </row>
    <row r="332" spans="2:24" x14ac:dyDescent="0.25">
      <c r="B332" s="58"/>
      <c r="C332" s="70"/>
      <c r="D332" s="58"/>
      <c r="E332" s="62"/>
      <c r="F332" s="62"/>
      <c r="G332" s="62"/>
      <c r="H332" s="62">
        <f>SUMIFS('CTE Detail'!$M$1:$M$9999,'CTE Detail'!$D$1:$D$9999,'CTE Analysis'!A332,'CTE Detail'!$Q$1:$Q$9999,"&lt;&gt;NFER")</f>
        <v>0</v>
      </c>
      <c r="I332" s="16"/>
      <c r="K332" s="1"/>
      <c r="L332" s="1"/>
      <c r="X332" s="1">
        <f t="shared" si="15"/>
        <v>0</v>
      </c>
    </row>
    <row r="333" spans="2:24" x14ac:dyDescent="0.25">
      <c r="B333" s="58"/>
      <c r="C333" s="70"/>
      <c r="D333" s="58"/>
      <c r="E333" s="62"/>
      <c r="F333" s="62"/>
      <c r="G333" s="62"/>
      <c r="H333" s="62">
        <f>SUMIFS('CTE Detail'!$M$1:$M$9999,'CTE Detail'!$D$1:$D$9999,'CTE Analysis'!A333,'CTE Detail'!$Q$1:$Q$9999,"&lt;&gt;NFER")</f>
        <v>0</v>
      </c>
      <c r="I333" s="16"/>
      <c r="K333" s="1"/>
      <c r="L333" s="1"/>
      <c r="X333" s="1">
        <f t="shared" si="15"/>
        <v>0</v>
      </c>
    </row>
    <row r="334" spans="2:24" x14ac:dyDescent="0.25">
      <c r="B334" s="58"/>
      <c r="C334" s="70"/>
      <c r="D334" s="58"/>
      <c r="E334" s="62"/>
      <c r="F334" s="62"/>
      <c r="G334" s="62"/>
      <c r="H334" s="62">
        <f>SUMIFS('CTE Detail'!$M$1:$M$9999,'CTE Detail'!$D$1:$D$9999,'CTE Analysis'!A334,'CTE Detail'!$Q$1:$Q$9999,"&lt;&gt;NFER")</f>
        <v>0</v>
      </c>
      <c r="I334" s="16"/>
      <c r="K334" s="1"/>
      <c r="L334" s="1"/>
      <c r="X334" s="1">
        <f t="shared" si="15"/>
        <v>0</v>
      </c>
    </row>
    <row r="335" spans="2:24" x14ac:dyDescent="0.25">
      <c r="B335" s="58"/>
      <c r="C335" s="70"/>
      <c r="D335" s="58"/>
      <c r="E335" s="62"/>
      <c r="F335" s="62"/>
      <c r="G335" s="62"/>
      <c r="H335" s="62">
        <f>SUMIFS('CTE Detail'!$M$1:$M$9999,'CTE Detail'!$D$1:$D$9999,'CTE Analysis'!A335,'CTE Detail'!$Q$1:$Q$9999,"&lt;&gt;NFER")</f>
        <v>0</v>
      </c>
      <c r="I335" s="16"/>
      <c r="K335" s="1"/>
      <c r="L335" s="1"/>
      <c r="X335" s="1">
        <f t="shared" si="15"/>
        <v>0</v>
      </c>
    </row>
    <row r="336" spans="2:24" x14ac:dyDescent="0.25">
      <c r="B336" s="58"/>
      <c r="C336" s="70"/>
      <c r="D336" s="58"/>
      <c r="E336" s="62"/>
      <c r="F336" s="62"/>
      <c r="G336" s="62"/>
      <c r="H336" s="62">
        <f>SUMIFS('CTE Detail'!$M$1:$M$9999,'CTE Detail'!$D$1:$D$9999,'CTE Analysis'!A336,'CTE Detail'!$Q$1:$Q$9999,"&lt;&gt;NFER")</f>
        <v>0</v>
      </c>
      <c r="I336" s="16"/>
      <c r="K336" s="1"/>
      <c r="L336" s="1"/>
      <c r="X336" s="1">
        <f t="shared" si="15"/>
        <v>0</v>
      </c>
    </row>
    <row r="337" spans="2:24" x14ac:dyDescent="0.25">
      <c r="B337" s="58"/>
      <c r="C337" s="70"/>
      <c r="D337" s="58"/>
      <c r="E337" s="62"/>
      <c r="F337" s="62"/>
      <c r="G337" s="62"/>
      <c r="H337" s="62">
        <f>SUMIFS('CTE Detail'!$M$1:$M$9999,'CTE Detail'!$D$1:$D$9999,'CTE Analysis'!A337,'CTE Detail'!$Q$1:$Q$9999,"&lt;&gt;NFER")</f>
        <v>0</v>
      </c>
      <c r="I337" s="16"/>
      <c r="K337" s="1"/>
      <c r="L337" s="1"/>
      <c r="X337" s="1">
        <f t="shared" si="15"/>
        <v>0</v>
      </c>
    </row>
    <row r="338" spans="2:24" x14ac:dyDescent="0.25">
      <c r="B338" s="58"/>
      <c r="C338" s="70"/>
      <c r="D338" s="58"/>
      <c r="E338" s="62"/>
      <c r="F338" s="62"/>
      <c r="G338" s="62"/>
      <c r="H338" s="62">
        <f>SUMIFS('CTE Detail'!$M$1:$M$9999,'CTE Detail'!$D$1:$D$9999,'CTE Analysis'!A338,'CTE Detail'!$Q$1:$Q$9999,"&lt;&gt;NFER")</f>
        <v>0</v>
      </c>
      <c r="I338" s="16"/>
      <c r="K338" s="1"/>
      <c r="L338" s="1"/>
      <c r="X338" s="1">
        <f t="shared" si="15"/>
        <v>0</v>
      </c>
    </row>
    <row r="339" spans="2:24" x14ac:dyDescent="0.25">
      <c r="B339" s="58"/>
      <c r="C339" s="70"/>
      <c r="D339" s="58"/>
      <c r="E339" s="62"/>
      <c r="F339" s="62"/>
      <c r="G339" s="62"/>
      <c r="H339" s="62">
        <f>SUMIFS('CTE Detail'!$M$1:$M$9999,'CTE Detail'!$D$1:$D$9999,'CTE Analysis'!A339,'CTE Detail'!$Q$1:$Q$9999,"&lt;&gt;NFER")</f>
        <v>0</v>
      </c>
      <c r="I339" s="16"/>
      <c r="K339" s="1"/>
      <c r="L339" s="1"/>
      <c r="X339" s="1">
        <f t="shared" si="15"/>
        <v>0</v>
      </c>
    </row>
    <row r="340" spans="2:24" x14ac:dyDescent="0.25">
      <c r="B340" s="58"/>
      <c r="C340" s="70"/>
      <c r="D340" s="58"/>
      <c r="E340" s="62"/>
      <c r="F340" s="62"/>
      <c r="G340" s="62"/>
      <c r="H340" s="62">
        <f>SUMIFS('CTE Detail'!$M$1:$M$9999,'CTE Detail'!$D$1:$D$9999,'CTE Analysis'!A340,'CTE Detail'!$Q$1:$Q$9999,"&lt;&gt;NFER")</f>
        <v>0</v>
      </c>
      <c r="I340" s="16"/>
      <c r="K340" s="1"/>
      <c r="L340" s="1"/>
      <c r="X340" s="1">
        <f t="shared" si="15"/>
        <v>0</v>
      </c>
    </row>
    <row r="341" spans="2:24" x14ac:dyDescent="0.25">
      <c r="B341" s="58"/>
      <c r="C341" s="70"/>
      <c r="D341" s="58"/>
      <c r="E341" s="62"/>
      <c r="F341" s="62"/>
      <c r="G341" s="62"/>
      <c r="H341" s="62">
        <f>SUMIFS('CTE Detail'!$M$1:$M$9999,'CTE Detail'!$D$1:$D$9999,'CTE Analysis'!A341,'CTE Detail'!$Q$1:$Q$9999,"&lt;&gt;NFER")</f>
        <v>0</v>
      </c>
      <c r="I341" s="16"/>
      <c r="K341" s="1"/>
      <c r="L341" s="1"/>
      <c r="X341" s="1">
        <f t="shared" si="15"/>
        <v>0</v>
      </c>
    </row>
    <row r="342" spans="2:24" x14ac:dyDescent="0.25">
      <c r="B342" s="58"/>
      <c r="C342" s="70"/>
      <c r="D342" s="58"/>
      <c r="E342" s="62"/>
      <c r="F342" s="62"/>
      <c r="G342" s="62"/>
      <c r="H342" s="62">
        <f>SUMIFS('CTE Detail'!$M$1:$M$9999,'CTE Detail'!$D$1:$D$9999,'CTE Analysis'!A342,'CTE Detail'!$Q$1:$Q$9999,"&lt;&gt;NFER")</f>
        <v>0</v>
      </c>
      <c r="I342" s="16"/>
      <c r="K342" s="1"/>
      <c r="L342" s="1"/>
      <c r="X342" s="1">
        <f t="shared" si="15"/>
        <v>0</v>
      </c>
    </row>
    <row r="343" spans="2:24" x14ac:dyDescent="0.25">
      <c r="B343" s="58"/>
      <c r="C343" s="70"/>
      <c r="D343" s="58"/>
      <c r="E343" s="62"/>
      <c r="F343" s="62"/>
      <c r="G343" s="62"/>
      <c r="H343" s="62">
        <f>SUMIFS('CTE Detail'!$M$1:$M$9999,'CTE Detail'!$D$1:$D$9999,'CTE Analysis'!A343,'CTE Detail'!$Q$1:$Q$9999,"&lt;&gt;NFER")</f>
        <v>0</v>
      </c>
      <c r="I343" s="16"/>
      <c r="K343" s="1"/>
      <c r="L343" s="1"/>
      <c r="X343" s="1">
        <f t="shared" si="15"/>
        <v>0</v>
      </c>
    </row>
    <row r="344" spans="2:24" x14ac:dyDescent="0.25">
      <c r="B344" s="58"/>
      <c r="C344" s="70"/>
      <c r="D344" s="58"/>
      <c r="E344" s="62"/>
      <c r="F344" s="62"/>
      <c r="G344" s="62"/>
      <c r="H344" s="62">
        <f>SUMIFS('CTE Detail'!$M$1:$M$9999,'CTE Detail'!$D$1:$D$9999,'CTE Analysis'!A344,'CTE Detail'!$Q$1:$Q$9999,"&lt;&gt;NFER")</f>
        <v>0</v>
      </c>
      <c r="I344" s="16"/>
      <c r="K344" s="1"/>
      <c r="L344" s="1"/>
      <c r="X344" s="1">
        <f t="shared" si="15"/>
        <v>0</v>
      </c>
    </row>
    <row r="345" spans="2:24" x14ac:dyDescent="0.25">
      <c r="B345" s="58"/>
      <c r="C345" s="70"/>
      <c r="D345" s="58"/>
      <c r="E345" s="62"/>
      <c r="F345" s="62"/>
      <c r="G345" s="62"/>
      <c r="H345" s="62">
        <f>SUMIFS('CTE Detail'!$M$1:$M$9999,'CTE Detail'!$D$1:$D$9999,'CTE Analysis'!A345,'CTE Detail'!$Q$1:$Q$9999,"&lt;&gt;NFER")</f>
        <v>0</v>
      </c>
      <c r="I345" s="16"/>
      <c r="K345" s="1"/>
      <c r="L345" s="1"/>
      <c r="X345" s="1">
        <f t="shared" si="15"/>
        <v>0</v>
      </c>
    </row>
    <row r="346" spans="2:24" x14ac:dyDescent="0.25">
      <c r="B346" s="58"/>
      <c r="C346" s="70"/>
      <c r="D346" s="58"/>
      <c r="E346" s="62"/>
      <c r="F346" s="62"/>
      <c r="G346" s="62"/>
      <c r="H346" s="62">
        <f>SUMIFS('CTE Detail'!$M$1:$M$9999,'CTE Detail'!$D$1:$D$9999,'CTE Analysis'!A346,'CTE Detail'!$Q$1:$Q$9999,"&lt;&gt;NFER")</f>
        <v>0</v>
      </c>
      <c r="I346" s="16"/>
      <c r="K346" s="1"/>
      <c r="L346" s="1"/>
      <c r="X346" s="1">
        <f t="shared" si="15"/>
        <v>0</v>
      </c>
    </row>
    <row r="347" spans="2:24" x14ac:dyDescent="0.25">
      <c r="B347" s="58"/>
      <c r="C347" s="70"/>
      <c r="D347" s="58"/>
      <c r="E347" s="62"/>
      <c r="F347" s="62"/>
      <c r="G347" s="62"/>
      <c r="H347" s="62">
        <f>SUMIFS('CTE Detail'!$M$1:$M$9999,'CTE Detail'!$D$1:$D$9999,'CTE Analysis'!A347,'CTE Detail'!$Q$1:$Q$9999,"&lt;&gt;NFER")</f>
        <v>0</v>
      </c>
      <c r="I347" s="16"/>
      <c r="K347" s="1"/>
      <c r="L347" s="1"/>
      <c r="X347" s="1">
        <f t="shared" si="15"/>
        <v>0</v>
      </c>
    </row>
    <row r="348" spans="2:24" x14ac:dyDescent="0.25">
      <c r="B348" s="58"/>
      <c r="C348" s="70"/>
      <c r="D348" s="58"/>
      <c r="E348" s="62"/>
      <c r="F348" s="62"/>
      <c r="G348" s="62"/>
      <c r="H348" s="62">
        <f>SUMIFS('CTE Detail'!$M$1:$M$9999,'CTE Detail'!$D$1:$D$9999,'CTE Analysis'!A348,'CTE Detail'!$Q$1:$Q$9999,"&lt;&gt;NFER")</f>
        <v>0</v>
      </c>
      <c r="I348" s="16"/>
      <c r="K348" s="1"/>
      <c r="L348" s="1"/>
      <c r="X348" s="1">
        <f t="shared" si="15"/>
        <v>0</v>
      </c>
    </row>
    <row r="349" spans="2:24" x14ac:dyDescent="0.25">
      <c r="B349" s="58"/>
      <c r="C349" s="70"/>
      <c r="D349" s="58"/>
      <c r="E349" s="62"/>
      <c r="F349" s="62"/>
      <c r="G349" s="62"/>
      <c r="H349" s="62">
        <f>SUMIFS('CTE Detail'!$M$1:$M$9999,'CTE Detail'!$D$1:$D$9999,'CTE Analysis'!A349,'CTE Detail'!$Q$1:$Q$9999,"&lt;&gt;NFER")</f>
        <v>0</v>
      </c>
      <c r="I349" s="16"/>
      <c r="K349" s="1"/>
      <c r="L349" s="1"/>
      <c r="X349" s="1">
        <f t="shared" si="15"/>
        <v>0</v>
      </c>
    </row>
    <row r="350" spans="2:24" x14ac:dyDescent="0.25">
      <c r="B350" s="58"/>
      <c r="C350" s="70"/>
      <c r="D350" s="58"/>
      <c r="E350" s="62"/>
      <c r="F350" s="62"/>
      <c r="G350" s="62"/>
      <c r="H350" s="62">
        <f>SUMIFS('CTE Detail'!$M$1:$M$9999,'CTE Detail'!$D$1:$D$9999,'CTE Analysis'!A350,'CTE Detail'!$Q$1:$Q$9999,"&lt;&gt;NFER")</f>
        <v>0</v>
      </c>
      <c r="I350" s="16"/>
      <c r="K350" s="1"/>
      <c r="L350" s="1"/>
      <c r="X350" s="1">
        <f t="shared" si="15"/>
        <v>0</v>
      </c>
    </row>
    <row r="351" spans="2:24" x14ac:dyDescent="0.25">
      <c r="B351" s="58"/>
      <c r="C351" s="70"/>
      <c r="D351" s="58"/>
      <c r="E351" s="62"/>
      <c r="F351" s="62"/>
      <c r="G351" s="62"/>
      <c r="H351" s="62">
        <f>SUMIFS('CTE Detail'!$M$1:$M$9999,'CTE Detail'!$D$1:$D$9999,'CTE Analysis'!A351,'CTE Detail'!$Q$1:$Q$9999,"&lt;&gt;NFER")</f>
        <v>0</v>
      </c>
      <c r="I351" s="16"/>
      <c r="K351" s="1"/>
      <c r="L351" s="1"/>
      <c r="X351" s="1">
        <f t="shared" si="15"/>
        <v>0</v>
      </c>
    </row>
    <row r="352" spans="2:24" x14ac:dyDescent="0.25">
      <c r="B352" s="58"/>
      <c r="C352" s="70"/>
      <c r="D352" s="58"/>
      <c r="E352" s="62"/>
      <c r="F352" s="62"/>
      <c r="G352" s="62"/>
      <c r="H352" s="62">
        <f>SUMIFS('CTE Detail'!$M$1:$M$9999,'CTE Detail'!$D$1:$D$9999,'CTE Analysis'!A352,'CTE Detail'!$Q$1:$Q$9999,"&lt;&gt;NFER")</f>
        <v>0</v>
      </c>
      <c r="I352" s="16"/>
      <c r="K352" s="1"/>
      <c r="L352" s="1"/>
      <c r="X352" s="1">
        <f t="shared" si="15"/>
        <v>0</v>
      </c>
    </row>
    <row r="353" spans="2:24" x14ac:dyDescent="0.25">
      <c r="B353" s="58"/>
      <c r="C353" s="70"/>
      <c r="D353" s="58"/>
      <c r="E353" s="62"/>
      <c r="F353" s="62"/>
      <c r="G353" s="62"/>
      <c r="H353" s="62">
        <f>SUMIFS('CTE Detail'!$M$1:$M$9999,'CTE Detail'!$D$1:$D$9999,'CTE Analysis'!A353,'CTE Detail'!$Q$1:$Q$9999,"&lt;&gt;NFER")</f>
        <v>0</v>
      </c>
      <c r="I353" s="16"/>
      <c r="K353" s="1"/>
      <c r="L353" s="1"/>
      <c r="X353" s="1">
        <f t="shared" si="15"/>
        <v>0</v>
      </c>
    </row>
    <row r="354" spans="2:24" x14ac:dyDescent="0.25">
      <c r="B354" s="58"/>
      <c r="C354" s="70"/>
      <c r="D354" s="58"/>
      <c r="E354" s="62"/>
      <c r="F354" s="62"/>
      <c r="G354" s="62"/>
      <c r="H354" s="62">
        <f>SUMIFS('CTE Detail'!$M$1:$M$9999,'CTE Detail'!$D$1:$D$9999,'CTE Analysis'!A354,'CTE Detail'!$Q$1:$Q$9999,"&lt;&gt;NFER")</f>
        <v>0</v>
      </c>
      <c r="I354" s="16"/>
      <c r="K354" s="1"/>
      <c r="L354" s="1"/>
      <c r="X354" s="1">
        <f t="shared" si="15"/>
        <v>0</v>
      </c>
    </row>
    <row r="355" spans="2:24" x14ac:dyDescent="0.25">
      <c r="B355" s="58"/>
      <c r="C355" s="70"/>
      <c r="D355" s="58"/>
      <c r="E355" s="62"/>
      <c r="F355" s="62"/>
      <c r="G355" s="62"/>
      <c r="H355" s="62">
        <f>SUMIFS('CTE Detail'!$M$1:$M$9999,'CTE Detail'!$D$1:$D$9999,'CTE Analysis'!A355,'CTE Detail'!$Q$1:$Q$9999,"&lt;&gt;NFER")</f>
        <v>0</v>
      </c>
      <c r="I355" s="16"/>
      <c r="K355" s="1"/>
      <c r="L355" s="1"/>
      <c r="X355" s="1">
        <f t="shared" si="15"/>
        <v>0</v>
      </c>
    </row>
    <row r="356" spans="2:24" x14ac:dyDescent="0.25">
      <c r="B356" s="58"/>
      <c r="C356" s="70"/>
      <c r="D356" s="58"/>
      <c r="E356" s="62"/>
      <c r="F356" s="62"/>
      <c r="G356" s="62"/>
      <c r="H356" s="62">
        <f>SUMIFS('CTE Detail'!$M$1:$M$9999,'CTE Detail'!$D$1:$D$9999,'CTE Analysis'!A356,'CTE Detail'!$Q$1:$Q$9999,"&lt;&gt;NFER")</f>
        <v>0</v>
      </c>
      <c r="I356" s="16"/>
      <c r="K356" s="1"/>
      <c r="L356" s="1"/>
      <c r="X356" s="1">
        <f t="shared" si="15"/>
        <v>0</v>
      </c>
    </row>
    <row r="357" spans="2:24" x14ac:dyDescent="0.25">
      <c r="B357" s="58"/>
      <c r="C357" s="70"/>
      <c r="D357" s="58"/>
      <c r="E357" s="62"/>
      <c r="F357" s="62"/>
      <c r="G357" s="62"/>
      <c r="H357" s="62">
        <f>SUMIFS('CTE Detail'!$M$1:$M$9999,'CTE Detail'!$D$1:$D$9999,'CTE Analysis'!A357,'CTE Detail'!$Q$1:$Q$9999,"&lt;&gt;NFER")</f>
        <v>0</v>
      </c>
      <c r="I357" s="16"/>
      <c r="K357" s="1"/>
      <c r="L357" s="1"/>
      <c r="X357" s="1">
        <f t="shared" si="15"/>
        <v>0</v>
      </c>
    </row>
    <row r="358" spans="2:24" x14ac:dyDescent="0.25">
      <c r="B358" s="58"/>
      <c r="C358" s="70"/>
      <c r="D358" s="58"/>
      <c r="E358" s="62"/>
      <c r="F358" s="62"/>
      <c r="G358" s="62"/>
      <c r="H358" s="62">
        <f>SUMIFS('CTE Detail'!$M$1:$M$9999,'CTE Detail'!$D$1:$D$9999,'CTE Analysis'!A358,'CTE Detail'!$Q$1:$Q$9999,"&lt;&gt;NFER")</f>
        <v>0</v>
      </c>
      <c r="I358" s="16"/>
      <c r="K358" s="1"/>
      <c r="L358" s="1"/>
      <c r="X358" s="1">
        <f t="shared" si="15"/>
        <v>0</v>
      </c>
    </row>
    <row r="359" spans="2:24" x14ac:dyDescent="0.25">
      <c r="B359" s="58"/>
      <c r="C359" s="70"/>
      <c r="D359" s="58"/>
      <c r="E359" s="62"/>
      <c r="F359" s="62"/>
      <c r="G359" s="62"/>
      <c r="H359" s="62">
        <f>SUMIFS('CTE Detail'!$M$1:$M$9999,'CTE Detail'!$D$1:$D$9999,'CTE Analysis'!A359,'CTE Detail'!$Q$1:$Q$9999,"&lt;&gt;NFER")</f>
        <v>0</v>
      </c>
      <c r="I359" s="16"/>
      <c r="K359" s="1"/>
      <c r="L359" s="1"/>
      <c r="X359" s="1">
        <f t="shared" si="15"/>
        <v>0</v>
      </c>
    </row>
    <row r="360" spans="2:24" x14ac:dyDescent="0.25">
      <c r="B360" s="58"/>
      <c r="C360" s="70"/>
      <c r="D360" s="58"/>
      <c r="E360" s="62"/>
      <c r="F360" s="62"/>
      <c r="G360" s="62"/>
      <c r="H360" s="62">
        <f>SUMIFS('CTE Detail'!$M$1:$M$9999,'CTE Detail'!$D$1:$D$9999,'CTE Analysis'!A360,'CTE Detail'!$Q$1:$Q$9999,"&lt;&gt;NFER")</f>
        <v>0</v>
      </c>
      <c r="I360" s="16"/>
      <c r="K360" s="1"/>
      <c r="L360" s="1"/>
      <c r="X360" s="1">
        <f t="shared" si="15"/>
        <v>0</v>
      </c>
    </row>
    <row r="361" spans="2:24" x14ac:dyDescent="0.25">
      <c r="B361" s="58"/>
      <c r="C361" s="70"/>
      <c r="D361" s="58"/>
      <c r="E361" s="62"/>
      <c r="F361" s="62"/>
      <c r="G361" s="62"/>
      <c r="H361" s="62">
        <f>SUMIFS('CTE Detail'!$M$1:$M$9999,'CTE Detail'!$D$1:$D$9999,'CTE Analysis'!A361,'CTE Detail'!$Q$1:$Q$9999,"&lt;&gt;NFER")</f>
        <v>0</v>
      </c>
      <c r="I361" s="16"/>
      <c r="K361" s="1"/>
      <c r="L361" s="1"/>
      <c r="X361" s="1">
        <f t="shared" si="15"/>
        <v>0</v>
      </c>
    </row>
    <row r="362" spans="2:24" x14ac:dyDescent="0.25">
      <c r="B362" s="58"/>
      <c r="C362" s="70"/>
      <c r="D362" s="58"/>
      <c r="E362" s="62"/>
      <c r="F362" s="62"/>
      <c r="G362" s="62"/>
      <c r="H362" s="62">
        <f>SUMIFS('CTE Detail'!$M$1:$M$9999,'CTE Detail'!$D$1:$D$9999,'CTE Analysis'!A362,'CTE Detail'!$Q$1:$Q$9999,"&lt;&gt;NFER")</f>
        <v>0</v>
      </c>
      <c r="I362" s="16"/>
      <c r="K362" s="1"/>
      <c r="L362" s="1"/>
      <c r="X362" s="1">
        <f t="shared" si="15"/>
        <v>0</v>
      </c>
    </row>
    <row r="363" spans="2:24" x14ac:dyDescent="0.25">
      <c r="B363" s="58"/>
      <c r="C363" s="70"/>
      <c r="D363" s="58"/>
      <c r="E363" s="62"/>
      <c r="F363" s="62"/>
      <c r="G363" s="62"/>
      <c r="H363" s="62">
        <f>SUMIFS('CTE Detail'!$M$1:$M$9999,'CTE Detail'!$D$1:$D$9999,'CTE Analysis'!A363,'CTE Detail'!$Q$1:$Q$9999,"&lt;&gt;NFER")</f>
        <v>0</v>
      </c>
      <c r="I363" s="16"/>
      <c r="K363" s="1"/>
      <c r="L363" s="1"/>
      <c r="X363" s="1">
        <f t="shared" si="15"/>
        <v>0</v>
      </c>
    </row>
    <row r="364" spans="2:24" x14ac:dyDescent="0.25">
      <c r="B364" s="58"/>
      <c r="C364" s="70"/>
      <c r="D364" s="58"/>
      <c r="E364" s="62"/>
      <c r="F364" s="62"/>
      <c r="G364" s="62"/>
      <c r="H364" s="62">
        <f>SUMIFS('CTE Detail'!$M$1:$M$9999,'CTE Detail'!$D$1:$D$9999,'CTE Analysis'!A364,'CTE Detail'!$Q$1:$Q$9999,"&lt;&gt;NFER")</f>
        <v>0</v>
      </c>
      <c r="I364" s="16"/>
      <c r="K364" s="1"/>
      <c r="L364" s="1"/>
      <c r="X364" s="1">
        <f t="shared" si="15"/>
        <v>0</v>
      </c>
    </row>
    <row r="365" spans="2:24" x14ac:dyDescent="0.25">
      <c r="B365" s="58"/>
      <c r="C365" s="70"/>
      <c r="D365" s="58"/>
      <c r="E365" s="62"/>
      <c r="F365" s="62"/>
      <c r="G365" s="62"/>
      <c r="H365" s="62">
        <f>SUMIFS('CTE Detail'!$M$1:$M$9999,'CTE Detail'!$D$1:$D$9999,'CTE Analysis'!A365,'CTE Detail'!$Q$1:$Q$9999,"&lt;&gt;NFER")</f>
        <v>0</v>
      </c>
      <c r="I365" s="16"/>
      <c r="K365" s="1"/>
      <c r="L365" s="1"/>
      <c r="X365" s="1">
        <f t="shared" si="15"/>
        <v>0</v>
      </c>
    </row>
    <row r="366" spans="2:24" x14ac:dyDescent="0.25">
      <c r="B366" s="58"/>
      <c r="C366" s="70"/>
      <c r="D366" s="58"/>
      <c r="E366" s="62"/>
      <c r="F366" s="62"/>
      <c r="G366" s="62"/>
      <c r="H366" s="62">
        <f>SUMIFS('CTE Detail'!$M$1:$M$9999,'CTE Detail'!$D$1:$D$9999,'CTE Analysis'!A366,'CTE Detail'!$Q$1:$Q$9999,"&lt;&gt;NFER")</f>
        <v>0</v>
      </c>
      <c r="I366" s="16"/>
      <c r="K366" s="1"/>
      <c r="L366" s="1"/>
      <c r="X366" s="1">
        <f t="shared" si="15"/>
        <v>0</v>
      </c>
    </row>
    <row r="367" spans="2:24" x14ac:dyDescent="0.25">
      <c r="B367" s="58"/>
      <c r="C367" s="70"/>
      <c r="D367" s="58"/>
      <c r="E367" s="62"/>
      <c r="F367" s="62"/>
      <c r="G367" s="62"/>
      <c r="H367" s="62">
        <f>SUMIFS('CTE Detail'!$M$1:$M$9999,'CTE Detail'!$D$1:$D$9999,'CTE Analysis'!A367,'CTE Detail'!$Q$1:$Q$9999,"&lt;&gt;NFER")</f>
        <v>0</v>
      </c>
      <c r="I367" s="16"/>
      <c r="K367" s="1"/>
      <c r="L367" s="1"/>
      <c r="X367" s="1">
        <f t="shared" si="15"/>
        <v>0</v>
      </c>
    </row>
    <row r="368" spans="2:24" x14ac:dyDescent="0.25">
      <c r="B368" s="58"/>
      <c r="C368" s="70"/>
      <c r="D368" s="58"/>
      <c r="E368" s="62"/>
      <c r="F368" s="62"/>
      <c r="G368" s="62"/>
      <c r="H368" s="62">
        <f>SUMIFS('CTE Detail'!$M$1:$M$9999,'CTE Detail'!$D$1:$D$9999,'CTE Analysis'!A368,'CTE Detail'!$Q$1:$Q$9999,"&lt;&gt;NFER")</f>
        <v>0</v>
      </c>
      <c r="I368" s="16"/>
      <c r="K368" s="1"/>
      <c r="L368" s="1"/>
      <c r="X368" s="1">
        <f t="shared" si="15"/>
        <v>0</v>
      </c>
    </row>
    <row r="369" spans="2:24" x14ac:dyDescent="0.25">
      <c r="B369" s="58"/>
      <c r="C369" s="70"/>
      <c r="D369" s="58"/>
      <c r="E369" s="62"/>
      <c r="F369" s="62"/>
      <c r="G369" s="62"/>
      <c r="H369" s="62">
        <f>SUMIFS('CTE Detail'!$M$1:$M$9999,'CTE Detail'!$D$1:$D$9999,'CTE Analysis'!A369,'CTE Detail'!$Q$1:$Q$9999,"&lt;&gt;NFER")</f>
        <v>0</v>
      </c>
      <c r="I369" s="16"/>
      <c r="K369" s="1"/>
      <c r="L369" s="1"/>
      <c r="X369" s="1">
        <f t="shared" si="15"/>
        <v>0</v>
      </c>
    </row>
    <row r="370" spans="2:24" x14ac:dyDescent="0.25">
      <c r="B370" s="58"/>
      <c r="C370" s="70"/>
      <c r="D370" s="58"/>
      <c r="E370" s="62"/>
      <c r="F370" s="62"/>
      <c r="G370" s="62"/>
      <c r="H370" s="62">
        <f>SUMIFS('CTE Detail'!$M$1:$M$9999,'CTE Detail'!$D$1:$D$9999,'CTE Analysis'!A370,'CTE Detail'!$Q$1:$Q$9999,"&lt;&gt;NFER")</f>
        <v>0</v>
      </c>
      <c r="I370" s="16"/>
      <c r="K370" s="1"/>
      <c r="L370" s="1"/>
      <c r="X370" s="1">
        <f t="shared" si="15"/>
        <v>0</v>
      </c>
    </row>
    <row r="371" spans="2:24" x14ac:dyDescent="0.25">
      <c r="B371" s="58"/>
      <c r="C371" s="70"/>
      <c r="D371" s="58"/>
      <c r="E371" s="62"/>
      <c r="F371" s="62"/>
      <c r="G371" s="62"/>
      <c r="H371" s="62">
        <f>SUMIFS('CTE Detail'!$M$1:$M$9999,'CTE Detail'!$D$1:$D$9999,'CTE Analysis'!A371,'CTE Detail'!$Q$1:$Q$9999,"&lt;&gt;NFER")</f>
        <v>0</v>
      </c>
      <c r="I371" s="16"/>
      <c r="K371" s="1"/>
      <c r="L371" s="1"/>
      <c r="X371" s="1">
        <f t="shared" si="15"/>
        <v>0</v>
      </c>
    </row>
    <row r="372" spans="2:24" x14ac:dyDescent="0.25">
      <c r="B372" s="58"/>
      <c r="C372" s="70"/>
      <c r="D372" s="58"/>
      <c r="E372" s="62"/>
      <c r="F372" s="62"/>
      <c r="G372" s="62"/>
      <c r="H372" s="62">
        <f>SUMIFS('CTE Detail'!$M$1:$M$9999,'CTE Detail'!$D$1:$D$9999,'CTE Analysis'!A372,'CTE Detail'!$Q$1:$Q$9999,"&lt;&gt;NFER")</f>
        <v>0</v>
      </c>
      <c r="I372" s="16"/>
      <c r="K372" s="1"/>
      <c r="L372" s="1"/>
      <c r="X372" s="1">
        <f t="shared" si="15"/>
        <v>0</v>
      </c>
    </row>
    <row r="373" spans="2:24" x14ac:dyDescent="0.25">
      <c r="B373" s="58"/>
      <c r="C373" s="70"/>
      <c r="D373" s="58"/>
      <c r="E373" s="62"/>
      <c r="F373" s="62"/>
      <c r="G373" s="62"/>
      <c r="H373" s="62">
        <f>SUMIFS('CTE Detail'!$M$1:$M$9999,'CTE Detail'!$D$1:$D$9999,'CTE Analysis'!A373,'CTE Detail'!$Q$1:$Q$9999,"&lt;&gt;NFER")</f>
        <v>0</v>
      </c>
      <c r="I373" s="16"/>
      <c r="K373" s="1"/>
      <c r="L373" s="1"/>
      <c r="X373" s="1">
        <f t="shared" si="15"/>
        <v>0</v>
      </c>
    </row>
    <row r="374" spans="2:24" x14ac:dyDescent="0.25">
      <c r="B374" s="58"/>
      <c r="C374" s="70"/>
      <c r="D374" s="58"/>
      <c r="E374" s="62"/>
      <c r="F374" s="62"/>
      <c r="G374" s="62"/>
      <c r="H374" s="62">
        <f>SUMIFS('CTE Detail'!$M$1:$M$9999,'CTE Detail'!$D$1:$D$9999,'CTE Analysis'!A374,'CTE Detail'!$Q$1:$Q$9999,"&lt;&gt;NFER")</f>
        <v>0</v>
      </c>
      <c r="I374" s="16"/>
      <c r="K374" s="1"/>
      <c r="L374" s="1"/>
      <c r="X374" s="1">
        <f t="shared" si="15"/>
        <v>0</v>
      </c>
    </row>
    <row r="375" spans="2:24" x14ac:dyDescent="0.25">
      <c r="B375" s="58"/>
      <c r="C375" s="70"/>
      <c r="D375" s="58"/>
      <c r="E375" s="62"/>
      <c r="F375" s="62"/>
      <c r="G375" s="62"/>
      <c r="H375" s="62">
        <f>SUMIFS('CTE Detail'!$M$1:$M$9999,'CTE Detail'!$D$1:$D$9999,'CTE Analysis'!A375,'CTE Detail'!$Q$1:$Q$9999,"&lt;&gt;NFER")</f>
        <v>0</v>
      </c>
      <c r="I375" s="16"/>
      <c r="K375" s="1"/>
      <c r="L375" s="1"/>
      <c r="X375" s="1">
        <f t="shared" si="15"/>
        <v>0</v>
      </c>
    </row>
    <row r="376" spans="2:24" x14ac:dyDescent="0.25">
      <c r="B376" s="58"/>
      <c r="C376" s="70"/>
      <c r="D376" s="58"/>
      <c r="E376" s="62"/>
      <c r="F376" s="62"/>
      <c r="G376" s="62"/>
      <c r="H376" s="62">
        <f>SUMIFS('CTE Detail'!$M$1:$M$9999,'CTE Detail'!$D$1:$D$9999,'CTE Analysis'!A376,'CTE Detail'!$Q$1:$Q$9999,"&lt;&gt;NFER")</f>
        <v>0</v>
      </c>
      <c r="I376" s="16"/>
      <c r="K376" s="1"/>
      <c r="L376" s="1"/>
      <c r="X376" s="1">
        <f t="shared" si="15"/>
        <v>0</v>
      </c>
    </row>
    <row r="377" spans="2:24" x14ac:dyDescent="0.25">
      <c r="B377" s="58"/>
      <c r="C377" s="70"/>
      <c r="D377" s="58"/>
      <c r="E377" s="62"/>
      <c r="F377" s="62"/>
      <c r="G377" s="62"/>
      <c r="H377" s="62">
        <f>SUMIFS('CTE Detail'!$M$1:$M$9999,'CTE Detail'!$D$1:$D$9999,'CTE Analysis'!A377,'CTE Detail'!$Q$1:$Q$9999,"&lt;&gt;NFER")</f>
        <v>0</v>
      </c>
      <c r="I377" s="16"/>
      <c r="K377" s="1"/>
      <c r="L377" s="1"/>
      <c r="X377" s="1">
        <f t="shared" si="15"/>
        <v>0</v>
      </c>
    </row>
    <row r="378" spans="2:24" x14ac:dyDescent="0.25">
      <c r="B378" s="58"/>
      <c r="C378" s="70"/>
      <c r="D378" s="58"/>
      <c r="E378" s="62"/>
      <c r="F378" s="62"/>
      <c r="G378" s="62"/>
      <c r="H378" s="62">
        <f>SUMIFS('CTE Detail'!$M$1:$M$9999,'CTE Detail'!$D$1:$D$9999,'CTE Analysis'!A378,'CTE Detail'!$Q$1:$Q$9999,"&lt;&gt;NFER")</f>
        <v>0</v>
      </c>
      <c r="I378" s="16"/>
      <c r="K378" s="1"/>
      <c r="L378" s="1"/>
      <c r="X378" s="1">
        <f t="shared" si="15"/>
        <v>0</v>
      </c>
    </row>
    <row r="379" spans="2:24" x14ac:dyDescent="0.25">
      <c r="B379" s="58"/>
      <c r="C379" s="70"/>
      <c r="D379" s="58"/>
      <c r="E379" s="62"/>
      <c r="F379" s="62"/>
      <c r="G379" s="62"/>
      <c r="H379" s="62">
        <f>SUMIFS('CTE Detail'!$M$1:$M$9999,'CTE Detail'!$D$1:$D$9999,'CTE Analysis'!A379,'CTE Detail'!$Q$1:$Q$9999,"&lt;&gt;NFER")</f>
        <v>0</v>
      </c>
      <c r="I379" s="16"/>
      <c r="K379" s="1"/>
      <c r="L379" s="1"/>
      <c r="X379" s="1">
        <f t="shared" si="15"/>
        <v>0</v>
      </c>
    </row>
    <row r="380" spans="2:24" x14ac:dyDescent="0.25">
      <c r="B380" s="58"/>
      <c r="C380" s="70"/>
      <c r="D380" s="58"/>
      <c r="E380" s="62"/>
      <c r="F380" s="62"/>
      <c r="G380" s="62"/>
      <c r="H380" s="62">
        <f>SUMIFS('CTE Detail'!$M$1:$M$9999,'CTE Detail'!$D$1:$D$9999,'CTE Analysis'!A380,'CTE Detail'!$Q$1:$Q$9999,"&lt;&gt;NFER")</f>
        <v>0</v>
      </c>
      <c r="I380" s="16"/>
      <c r="K380" s="1"/>
      <c r="L380" s="1"/>
      <c r="X380" s="1">
        <f t="shared" si="15"/>
        <v>0</v>
      </c>
    </row>
    <row r="381" spans="2:24" x14ac:dyDescent="0.25">
      <c r="B381" s="58"/>
      <c r="C381" s="70"/>
      <c r="D381" s="58"/>
      <c r="E381" s="62"/>
      <c r="F381" s="62"/>
      <c r="G381" s="62"/>
      <c r="H381" s="62">
        <f>SUMIFS('CTE Detail'!$M$1:$M$9999,'CTE Detail'!$D$1:$D$9999,'CTE Analysis'!A381,'CTE Detail'!$Q$1:$Q$9999,"&lt;&gt;NFER")</f>
        <v>0</v>
      </c>
      <c r="I381" s="16"/>
      <c r="K381" s="1"/>
      <c r="L381" s="1"/>
      <c r="X381" s="1">
        <f t="shared" si="15"/>
        <v>0</v>
      </c>
    </row>
    <row r="382" spans="2:24" x14ac:dyDescent="0.25">
      <c r="B382" s="58"/>
      <c r="C382" s="70"/>
      <c r="D382" s="58"/>
      <c r="E382" s="62"/>
      <c r="F382" s="62"/>
      <c r="G382" s="62"/>
      <c r="H382" s="62">
        <f>SUMIFS('CTE Detail'!$M$1:$M$9999,'CTE Detail'!$D$1:$D$9999,'CTE Analysis'!A382,'CTE Detail'!$Q$1:$Q$9999,"&lt;&gt;NFER")</f>
        <v>0</v>
      </c>
      <c r="I382" s="16"/>
      <c r="K382" s="1"/>
      <c r="L382" s="1"/>
      <c r="X382" s="1">
        <f t="shared" si="15"/>
        <v>0</v>
      </c>
    </row>
    <row r="383" spans="2:24" x14ac:dyDescent="0.25">
      <c r="B383" s="58"/>
      <c r="C383" s="70"/>
      <c r="D383" s="58"/>
      <c r="E383" s="62"/>
      <c r="F383" s="62"/>
      <c r="G383" s="62"/>
      <c r="H383" s="62">
        <f>SUMIFS('CTE Detail'!$M$1:$M$9999,'CTE Detail'!$D$1:$D$9999,'CTE Analysis'!A383,'CTE Detail'!$Q$1:$Q$9999,"&lt;&gt;NFER")</f>
        <v>0</v>
      </c>
      <c r="I383" s="16"/>
      <c r="K383" s="1"/>
      <c r="L383" s="1"/>
      <c r="X383" s="1">
        <f t="shared" si="15"/>
        <v>0</v>
      </c>
    </row>
    <row r="384" spans="2:24" x14ac:dyDescent="0.25">
      <c r="B384" s="58"/>
      <c r="C384" s="70"/>
      <c r="D384" s="58"/>
      <c r="E384" s="62"/>
      <c r="F384" s="62"/>
      <c r="G384" s="62"/>
      <c r="H384" s="62">
        <f>SUMIFS('CTE Detail'!$M$1:$M$9999,'CTE Detail'!$D$1:$D$9999,'CTE Analysis'!A384,'CTE Detail'!$Q$1:$Q$9999,"&lt;&gt;NFER")</f>
        <v>0</v>
      </c>
      <c r="I384" s="16"/>
      <c r="K384" s="1"/>
      <c r="L384" s="1"/>
      <c r="X384" s="1">
        <f t="shared" si="15"/>
        <v>0</v>
      </c>
    </row>
    <row r="385" spans="2:24" x14ac:dyDescent="0.25">
      <c r="B385" s="58"/>
      <c r="C385" s="70"/>
      <c r="D385" s="58"/>
      <c r="E385" s="62"/>
      <c r="F385" s="62"/>
      <c r="G385" s="62"/>
      <c r="H385" s="62">
        <f>SUMIFS('CTE Detail'!$M$1:$M$9999,'CTE Detail'!$D$1:$D$9999,'CTE Analysis'!A385,'CTE Detail'!$Q$1:$Q$9999,"&lt;&gt;NFER")</f>
        <v>0</v>
      </c>
      <c r="I385" s="16"/>
      <c r="K385" s="1"/>
      <c r="L385" s="1"/>
      <c r="X385" s="1">
        <f t="shared" si="15"/>
        <v>0</v>
      </c>
    </row>
    <row r="386" spans="2:24" x14ac:dyDescent="0.25">
      <c r="B386" s="58"/>
      <c r="C386" s="70"/>
      <c r="D386" s="58"/>
      <c r="E386" s="62"/>
      <c r="F386" s="62"/>
      <c r="G386" s="62"/>
      <c r="H386" s="62">
        <f>SUMIFS('CTE Detail'!$M$1:$M$9999,'CTE Detail'!$D$1:$D$9999,'CTE Analysis'!A386,'CTE Detail'!$Q$1:$Q$9999,"&lt;&gt;NFER")</f>
        <v>0</v>
      </c>
      <c r="I386" s="16"/>
      <c r="K386" s="1"/>
      <c r="L386" s="1"/>
      <c r="X386" s="1">
        <f t="shared" si="15"/>
        <v>0</v>
      </c>
    </row>
    <row r="387" spans="2:24" x14ac:dyDescent="0.25">
      <c r="B387" s="58"/>
      <c r="C387" s="70"/>
      <c r="D387" s="58"/>
      <c r="E387" s="62"/>
      <c r="F387" s="62"/>
      <c r="G387" s="62"/>
      <c r="H387" s="62">
        <f>SUMIFS('CTE Detail'!$M$1:$M$9999,'CTE Detail'!$D$1:$D$9999,'CTE Analysis'!A387,'CTE Detail'!$Q$1:$Q$9999,"&lt;&gt;NFER")</f>
        <v>0</v>
      </c>
      <c r="I387" s="16"/>
      <c r="K387" s="1"/>
      <c r="L387" s="1"/>
      <c r="X387" s="1">
        <f t="shared" si="15"/>
        <v>0</v>
      </c>
    </row>
    <row r="388" spans="2:24" x14ac:dyDescent="0.25">
      <c r="B388" s="58"/>
      <c r="C388" s="70"/>
      <c r="D388" s="58"/>
      <c r="E388" s="62"/>
      <c r="F388" s="62"/>
      <c r="G388" s="62"/>
      <c r="H388" s="62">
        <f>SUMIFS('CTE Detail'!$M$1:$M$9999,'CTE Detail'!$D$1:$D$9999,'CTE Analysis'!A388,'CTE Detail'!$Q$1:$Q$9999,"&lt;&gt;NFER")</f>
        <v>0</v>
      </c>
      <c r="I388" s="16"/>
      <c r="K388" s="1"/>
      <c r="L388" s="1"/>
      <c r="X388" s="1">
        <f t="shared" ref="X388:X451" si="16">SUM(M388:W388)</f>
        <v>0</v>
      </c>
    </row>
    <row r="389" spans="2:24" x14ac:dyDescent="0.25">
      <c r="B389" s="58"/>
      <c r="C389" s="70"/>
      <c r="D389" s="58"/>
      <c r="E389" s="62"/>
      <c r="F389" s="62"/>
      <c r="G389" s="62"/>
      <c r="H389" s="62">
        <f>SUMIFS('CTE Detail'!$M$1:$M$9999,'CTE Detail'!$D$1:$D$9999,'CTE Analysis'!A389,'CTE Detail'!$Q$1:$Q$9999,"&lt;&gt;NFER")</f>
        <v>0</v>
      </c>
      <c r="I389" s="16"/>
      <c r="K389" s="1"/>
      <c r="L389" s="1"/>
      <c r="X389" s="1">
        <f t="shared" si="16"/>
        <v>0</v>
      </c>
    </row>
    <row r="390" spans="2:24" x14ac:dyDescent="0.25">
      <c r="B390" s="58"/>
      <c r="C390" s="70"/>
      <c r="D390" s="58"/>
      <c r="E390" s="62"/>
      <c r="F390" s="62"/>
      <c r="G390" s="62"/>
      <c r="H390" s="62">
        <f>SUMIFS('CTE Detail'!$M$1:$M$9999,'CTE Detail'!$D$1:$D$9999,'CTE Analysis'!A390,'CTE Detail'!$Q$1:$Q$9999,"&lt;&gt;NFER")</f>
        <v>0</v>
      </c>
      <c r="I390" s="16"/>
      <c r="K390" s="1"/>
      <c r="L390" s="1"/>
      <c r="X390" s="1">
        <f t="shared" si="16"/>
        <v>0</v>
      </c>
    </row>
    <row r="391" spans="2:24" x14ac:dyDescent="0.25">
      <c r="B391" s="58"/>
      <c r="C391" s="70"/>
      <c r="D391" s="58"/>
      <c r="E391" s="62"/>
      <c r="F391" s="62"/>
      <c r="G391" s="62"/>
      <c r="H391" s="62">
        <f>SUMIFS('CTE Detail'!$M$1:$M$9999,'CTE Detail'!$D$1:$D$9999,'CTE Analysis'!A391,'CTE Detail'!$Q$1:$Q$9999,"&lt;&gt;NFER")</f>
        <v>0</v>
      </c>
      <c r="I391" s="16"/>
      <c r="K391" s="1"/>
      <c r="L391" s="1"/>
      <c r="X391" s="1">
        <f t="shared" si="16"/>
        <v>0</v>
      </c>
    </row>
    <row r="392" spans="2:24" x14ac:dyDescent="0.25">
      <c r="B392" s="58"/>
      <c r="C392" s="70"/>
      <c r="D392" s="58"/>
      <c r="E392" s="62"/>
      <c r="F392" s="62"/>
      <c r="G392" s="62"/>
      <c r="H392" s="62">
        <f>SUMIFS('CTE Detail'!$M$1:$M$9999,'CTE Detail'!$D$1:$D$9999,'CTE Analysis'!A392,'CTE Detail'!$Q$1:$Q$9999,"&lt;&gt;NFER")</f>
        <v>0</v>
      </c>
      <c r="I392" s="16"/>
      <c r="K392" s="1"/>
      <c r="L392" s="1"/>
      <c r="X392" s="1">
        <f t="shared" si="16"/>
        <v>0</v>
      </c>
    </row>
    <row r="393" spans="2:24" x14ac:dyDescent="0.25">
      <c r="B393" s="58"/>
      <c r="C393" s="70"/>
      <c r="D393" s="58"/>
      <c r="E393" s="62"/>
      <c r="F393" s="62"/>
      <c r="G393" s="62"/>
      <c r="H393" s="62">
        <f>SUMIFS('CTE Detail'!$M$1:$M$9999,'CTE Detail'!$D$1:$D$9999,'CTE Analysis'!A393,'CTE Detail'!$Q$1:$Q$9999,"&lt;&gt;NFER")</f>
        <v>0</v>
      </c>
      <c r="I393" s="16"/>
      <c r="K393" s="1"/>
      <c r="L393" s="1"/>
      <c r="X393" s="1">
        <f t="shared" si="16"/>
        <v>0</v>
      </c>
    </row>
    <row r="394" spans="2:24" x14ac:dyDescent="0.25">
      <c r="B394" s="58"/>
      <c r="C394" s="70"/>
      <c r="D394" s="58"/>
      <c r="E394" s="62"/>
      <c r="F394" s="62"/>
      <c r="G394" s="62"/>
      <c r="H394" s="62">
        <f>SUMIFS('CTE Detail'!$M$1:$M$9999,'CTE Detail'!$D$1:$D$9999,'CTE Analysis'!A394,'CTE Detail'!$Q$1:$Q$9999,"&lt;&gt;NFER")</f>
        <v>0</v>
      </c>
      <c r="I394" s="16"/>
      <c r="K394" s="1"/>
      <c r="L394" s="1"/>
      <c r="X394" s="1">
        <f t="shared" si="16"/>
        <v>0</v>
      </c>
    </row>
    <row r="395" spans="2:24" x14ac:dyDescent="0.25">
      <c r="B395" s="58"/>
      <c r="C395" s="70"/>
      <c r="D395" s="58"/>
      <c r="E395" s="62"/>
      <c r="F395" s="62"/>
      <c r="G395" s="62"/>
      <c r="H395" s="62">
        <f>SUMIFS('CTE Detail'!$M$1:$M$9999,'CTE Detail'!$D$1:$D$9999,'CTE Analysis'!A395,'CTE Detail'!$Q$1:$Q$9999,"&lt;&gt;NFER")</f>
        <v>0</v>
      </c>
      <c r="I395" s="16"/>
      <c r="K395" s="1"/>
      <c r="L395" s="1"/>
      <c r="X395" s="1">
        <f t="shared" si="16"/>
        <v>0</v>
      </c>
    </row>
    <row r="396" spans="2:24" x14ac:dyDescent="0.25">
      <c r="B396" s="58"/>
      <c r="C396" s="70"/>
      <c r="D396" s="58"/>
      <c r="E396" s="62"/>
      <c r="F396" s="62"/>
      <c r="G396" s="62"/>
      <c r="H396" s="62">
        <f>SUMIFS('CTE Detail'!$M$1:$M$9999,'CTE Detail'!$D$1:$D$9999,'CTE Analysis'!A396,'CTE Detail'!$Q$1:$Q$9999,"&lt;&gt;NFER")</f>
        <v>0</v>
      </c>
      <c r="I396" s="16"/>
      <c r="K396" s="1"/>
      <c r="L396" s="1"/>
      <c r="X396" s="1">
        <f t="shared" si="16"/>
        <v>0</v>
      </c>
    </row>
    <row r="397" spans="2:24" x14ac:dyDescent="0.25">
      <c r="B397" s="58"/>
      <c r="C397" s="70"/>
      <c r="D397" s="58"/>
      <c r="E397" s="62"/>
      <c r="F397" s="62"/>
      <c r="G397" s="62"/>
      <c r="H397" s="62">
        <f>SUMIFS('CTE Detail'!$M$1:$M$9999,'CTE Detail'!$D$1:$D$9999,'CTE Analysis'!A397,'CTE Detail'!$Q$1:$Q$9999,"&lt;&gt;NFER")</f>
        <v>0</v>
      </c>
      <c r="I397" s="16"/>
      <c r="K397" s="1"/>
      <c r="L397" s="1"/>
      <c r="X397" s="1">
        <f t="shared" si="16"/>
        <v>0</v>
      </c>
    </row>
    <row r="398" spans="2:24" x14ac:dyDescent="0.25">
      <c r="B398" s="58"/>
      <c r="C398" s="70"/>
      <c r="D398" s="58"/>
      <c r="E398" s="62"/>
      <c r="F398" s="62"/>
      <c r="G398" s="62"/>
      <c r="H398" s="62">
        <f>SUMIFS('CTE Detail'!$M$1:$M$9999,'CTE Detail'!$D$1:$D$9999,'CTE Analysis'!A398,'CTE Detail'!$Q$1:$Q$9999,"&lt;&gt;NFER")</f>
        <v>0</v>
      </c>
      <c r="I398" s="16"/>
      <c r="K398" s="1"/>
      <c r="L398" s="1"/>
      <c r="X398" s="1">
        <f t="shared" si="16"/>
        <v>0</v>
      </c>
    </row>
    <row r="399" spans="2:24" x14ac:dyDescent="0.25">
      <c r="B399" s="58"/>
      <c r="C399" s="70"/>
      <c r="D399" s="58"/>
      <c r="E399" s="62"/>
      <c r="F399" s="62"/>
      <c r="G399" s="62"/>
      <c r="H399" s="62">
        <f>SUMIFS('CTE Detail'!$M$1:$M$9999,'CTE Detail'!$D$1:$D$9999,'CTE Analysis'!A399,'CTE Detail'!$Q$1:$Q$9999,"&lt;&gt;NFER")</f>
        <v>0</v>
      </c>
      <c r="I399" s="16"/>
      <c r="K399" s="1"/>
      <c r="L399" s="1"/>
      <c r="X399" s="1">
        <f t="shared" si="16"/>
        <v>0</v>
      </c>
    </row>
    <row r="400" spans="2:24" x14ac:dyDescent="0.25">
      <c r="B400" s="58"/>
      <c r="C400" s="70"/>
      <c r="D400" s="58"/>
      <c r="E400" s="62"/>
      <c r="F400" s="62"/>
      <c r="G400" s="62"/>
      <c r="H400" s="62">
        <f>SUMIFS('CTE Detail'!$M$1:$M$9999,'CTE Detail'!$D$1:$D$9999,'CTE Analysis'!A400,'CTE Detail'!$Q$1:$Q$9999,"&lt;&gt;NFER")</f>
        <v>0</v>
      </c>
      <c r="I400" s="16"/>
      <c r="K400" s="1"/>
      <c r="L400" s="1"/>
      <c r="X400" s="1">
        <f t="shared" si="16"/>
        <v>0</v>
      </c>
    </row>
    <row r="401" spans="2:24" x14ac:dyDescent="0.25">
      <c r="B401" s="58"/>
      <c r="C401" s="70"/>
      <c r="D401" s="58"/>
      <c r="E401" s="62"/>
      <c r="F401" s="62"/>
      <c r="G401" s="62"/>
      <c r="H401" s="62">
        <f>SUMIFS('CTE Detail'!$M$1:$M$9999,'CTE Detail'!$D$1:$D$9999,'CTE Analysis'!A401,'CTE Detail'!$Q$1:$Q$9999,"&lt;&gt;NFER")</f>
        <v>0</v>
      </c>
      <c r="I401" s="16"/>
      <c r="K401" s="1"/>
      <c r="L401" s="1"/>
      <c r="X401" s="1">
        <f t="shared" si="16"/>
        <v>0</v>
      </c>
    </row>
    <row r="402" spans="2:24" x14ac:dyDescent="0.25">
      <c r="B402" s="58"/>
      <c r="C402" s="70"/>
      <c r="D402" s="58"/>
      <c r="E402" s="62"/>
      <c r="F402" s="62"/>
      <c r="G402" s="62"/>
      <c r="H402" s="62">
        <f>SUMIFS('CTE Detail'!$M$1:$M$9999,'CTE Detail'!$D$1:$D$9999,'CTE Analysis'!A402,'CTE Detail'!$Q$1:$Q$9999,"&lt;&gt;NFER")</f>
        <v>0</v>
      </c>
      <c r="I402" s="16"/>
      <c r="K402" s="1"/>
      <c r="L402" s="1"/>
      <c r="X402" s="1">
        <f t="shared" si="16"/>
        <v>0</v>
      </c>
    </row>
    <row r="403" spans="2:24" x14ac:dyDescent="0.25">
      <c r="B403" s="58"/>
      <c r="C403" s="70"/>
      <c r="D403" s="58"/>
      <c r="E403" s="62"/>
      <c r="F403" s="62"/>
      <c r="G403" s="62"/>
      <c r="H403" s="62">
        <f>SUMIFS('CTE Detail'!$M$1:$M$9999,'CTE Detail'!$D$1:$D$9999,'CTE Analysis'!A403,'CTE Detail'!$Q$1:$Q$9999,"&lt;&gt;NFER")</f>
        <v>0</v>
      </c>
      <c r="I403" s="16"/>
      <c r="K403" s="1"/>
      <c r="L403" s="1"/>
      <c r="X403" s="1">
        <f t="shared" si="16"/>
        <v>0</v>
      </c>
    </row>
    <row r="404" spans="2:24" x14ac:dyDescent="0.25">
      <c r="B404" s="58"/>
      <c r="C404" s="70"/>
      <c r="D404" s="58"/>
      <c r="E404" s="62"/>
      <c r="F404" s="62"/>
      <c r="G404" s="62"/>
      <c r="H404" s="62">
        <f>SUMIFS('CTE Detail'!$M$1:$M$9999,'CTE Detail'!$D$1:$D$9999,'CTE Analysis'!A404,'CTE Detail'!$Q$1:$Q$9999,"&lt;&gt;NFER")</f>
        <v>0</v>
      </c>
      <c r="I404" s="16"/>
      <c r="K404" s="1"/>
      <c r="L404" s="1"/>
      <c r="X404" s="1">
        <f t="shared" si="16"/>
        <v>0</v>
      </c>
    </row>
    <row r="405" spans="2:24" x14ac:dyDescent="0.25">
      <c r="B405" s="58"/>
      <c r="C405" s="70"/>
      <c r="D405" s="58"/>
      <c r="E405" s="62"/>
      <c r="F405" s="62"/>
      <c r="G405" s="62"/>
      <c r="H405" s="62">
        <f>SUMIFS('CTE Detail'!$M$1:$M$9999,'CTE Detail'!$D$1:$D$9999,'CTE Analysis'!A405,'CTE Detail'!$Q$1:$Q$9999,"&lt;&gt;NFER")</f>
        <v>0</v>
      </c>
      <c r="I405" s="16"/>
      <c r="K405" s="1"/>
      <c r="L405" s="1"/>
      <c r="X405" s="1">
        <f t="shared" si="16"/>
        <v>0</v>
      </c>
    </row>
    <row r="406" spans="2:24" x14ac:dyDescent="0.25">
      <c r="B406" s="58"/>
      <c r="C406" s="70"/>
      <c r="D406" s="58"/>
      <c r="E406" s="62"/>
      <c r="F406" s="62"/>
      <c r="G406" s="62"/>
      <c r="H406" s="62">
        <f>SUMIFS('CTE Detail'!$M$1:$M$9999,'CTE Detail'!$D$1:$D$9999,'CTE Analysis'!A406,'CTE Detail'!$Q$1:$Q$9999,"&lt;&gt;NFER")</f>
        <v>0</v>
      </c>
      <c r="I406" s="16"/>
      <c r="K406" s="1"/>
      <c r="L406" s="1"/>
      <c r="X406" s="1">
        <f t="shared" si="16"/>
        <v>0</v>
      </c>
    </row>
    <row r="407" spans="2:24" x14ac:dyDescent="0.25">
      <c r="B407" s="58"/>
      <c r="C407" s="70"/>
      <c r="D407" s="58"/>
      <c r="E407" s="62"/>
      <c r="F407" s="62"/>
      <c r="G407" s="62"/>
      <c r="H407" s="62">
        <f>SUMIFS('CTE Detail'!$M$1:$M$9999,'CTE Detail'!$D$1:$D$9999,'CTE Analysis'!A407,'CTE Detail'!$Q$1:$Q$9999,"&lt;&gt;NFER")</f>
        <v>0</v>
      </c>
      <c r="I407" s="16"/>
      <c r="K407" s="1"/>
      <c r="L407" s="1"/>
      <c r="X407" s="1">
        <f t="shared" si="16"/>
        <v>0</v>
      </c>
    </row>
    <row r="408" spans="2:24" x14ac:dyDescent="0.25">
      <c r="B408" s="58"/>
      <c r="C408" s="70"/>
      <c r="D408" s="58"/>
      <c r="E408" s="62"/>
      <c r="F408" s="62"/>
      <c r="G408" s="62"/>
      <c r="H408" s="62">
        <f>SUMIFS('CTE Detail'!$M$1:$M$9999,'CTE Detail'!$D$1:$D$9999,'CTE Analysis'!A408,'CTE Detail'!$Q$1:$Q$9999,"&lt;&gt;NFER")</f>
        <v>0</v>
      </c>
      <c r="I408" s="16"/>
      <c r="K408" s="1"/>
      <c r="L408" s="1"/>
      <c r="X408" s="1">
        <f t="shared" si="16"/>
        <v>0</v>
      </c>
    </row>
    <row r="409" spans="2:24" x14ac:dyDescent="0.25">
      <c r="B409" s="58"/>
      <c r="C409" s="70"/>
      <c r="D409" s="58"/>
      <c r="E409" s="62"/>
      <c r="F409" s="62"/>
      <c r="G409" s="62"/>
      <c r="H409" s="62">
        <f>SUMIFS('CTE Detail'!$M$1:$M$9999,'CTE Detail'!$D$1:$D$9999,'CTE Analysis'!A409,'CTE Detail'!$Q$1:$Q$9999,"&lt;&gt;NFER")</f>
        <v>0</v>
      </c>
      <c r="I409" s="16"/>
      <c r="K409" s="1"/>
      <c r="L409" s="1"/>
      <c r="X409" s="1">
        <f t="shared" si="16"/>
        <v>0</v>
      </c>
    </row>
    <row r="410" spans="2:24" x14ac:dyDescent="0.25">
      <c r="B410" s="58"/>
      <c r="C410" s="70"/>
      <c r="D410" s="58"/>
      <c r="E410" s="62"/>
      <c r="F410" s="62"/>
      <c r="G410" s="62"/>
      <c r="H410" s="62">
        <f>SUMIFS('CTE Detail'!$M$1:$M$9999,'CTE Detail'!$D$1:$D$9999,'CTE Analysis'!A410,'CTE Detail'!$Q$1:$Q$9999,"&lt;&gt;NFER")</f>
        <v>0</v>
      </c>
      <c r="I410" s="16"/>
      <c r="K410" s="1"/>
      <c r="L410" s="1"/>
      <c r="X410" s="1">
        <f t="shared" si="16"/>
        <v>0</v>
      </c>
    </row>
    <row r="411" spans="2:24" x14ac:dyDescent="0.25">
      <c r="B411" s="58"/>
      <c r="C411" s="70"/>
      <c r="D411" s="58"/>
      <c r="E411" s="62"/>
      <c r="F411" s="62"/>
      <c r="G411" s="62"/>
      <c r="H411" s="62">
        <f>SUMIFS('CTE Detail'!$M$1:$M$9999,'CTE Detail'!$D$1:$D$9999,'CTE Analysis'!A411,'CTE Detail'!$Q$1:$Q$9999,"&lt;&gt;NFER")</f>
        <v>0</v>
      </c>
      <c r="I411" s="16"/>
      <c r="K411" s="1"/>
      <c r="L411" s="1"/>
      <c r="X411" s="1">
        <f t="shared" si="16"/>
        <v>0</v>
      </c>
    </row>
    <row r="412" spans="2:24" x14ac:dyDescent="0.25">
      <c r="B412" s="58"/>
      <c r="C412" s="70"/>
      <c r="D412" s="58"/>
      <c r="E412" s="62"/>
      <c r="F412" s="62"/>
      <c r="G412" s="62"/>
      <c r="H412" s="62">
        <f>SUMIFS('CTE Detail'!$M$1:$M$9999,'CTE Detail'!$D$1:$D$9999,'CTE Analysis'!A412,'CTE Detail'!$Q$1:$Q$9999,"&lt;&gt;NFER")</f>
        <v>0</v>
      </c>
      <c r="I412" s="16"/>
      <c r="K412" s="1"/>
      <c r="L412" s="1"/>
      <c r="X412" s="1">
        <f t="shared" si="16"/>
        <v>0</v>
      </c>
    </row>
    <row r="413" spans="2:24" x14ac:dyDescent="0.25">
      <c r="B413" s="58"/>
      <c r="C413" s="70"/>
      <c r="D413" s="58"/>
      <c r="E413" s="62"/>
      <c r="F413" s="62"/>
      <c r="G413" s="62"/>
      <c r="H413" s="62">
        <f>SUMIFS('CTE Detail'!$M$1:$M$9999,'CTE Detail'!$D$1:$D$9999,'CTE Analysis'!A413,'CTE Detail'!$Q$1:$Q$9999,"&lt;&gt;NFER")</f>
        <v>0</v>
      </c>
      <c r="I413" s="16"/>
      <c r="K413" s="1"/>
      <c r="L413" s="1"/>
      <c r="X413" s="1">
        <f t="shared" si="16"/>
        <v>0</v>
      </c>
    </row>
    <row r="414" spans="2:24" x14ac:dyDescent="0.25">
      <c r="B414" s="58"/>
      <c r="C414" s="70"/>
      <c r="D414" s="58"/>
      <c r="E414" s="62"/>
      <c r="F414" s="62"/>
      <c r="G414" s="62"/>
      <c r="H414" s="62">
        <f>SUMIFS('CTE Detail'!$M$1:$M$9999,'CTE Detail'!$D$1:$D$9999,'CTE Analysis'!A414,'CTE Detail'!$Q$1:$Q$9999,"&lt;&gt;NFER")</f>
        <v>0</v>
      </c>
      <c r="I414" s="16"/>
      <c r="K414" s="1"/>
      <c r="L414" s="1"/>
      <c r="X414" s="1">
        <f t="shared" si="16"/>
        <v>0</v>
      </c>
    </row>
    <row r="415" spans="2:24" x14ac:dyDescent="0.25">
      <c r="B415" s="58"/>
      <c r="C415" s="70"/>
      <c r="D415" s="58"/>
      <c r="E415" s="62"/>
      <c r="F415" s="62"/>
      <c r="G415" s="62"/>
      <c r="H415" s="62">
        <f>SUMIFS('CTE Detail'!$M$1:$M$9999,'CTE Detail'!$D$1:$D$9999,'CTE Analysis'!A415,'CTE Detail'!$Q$1:$Q$9999,"&lt;&gt;NFER")</f>
        <v>0</v>
      </c>
      <c r="I415" s="16"/>
      <c r="K415" s="1"/>
      <c r="L415" s="1"/>
      <c r="X415" s="1">
        <f t="shared" si="16"/>
        <v>0</v>
      </c>
    </row>
    <row r="416" spans="2:24" x14ac:dyDescent="0.25">
      <c r="B416" s="58"/>
      <c r="C416" s="70"/>
      <c r="D416" s="58"/>
      <c r="E416" s="62"/>
      <c r="F416" s="62"/>
      <c r="G416" s="62"/>
      <c r="H416" s="62">
        <f>SUMIFS('CTE Detail'!$M$1:$M$9999,'CTE Detail'!$D$1:$D$9999,'CTE Analysis'!A416,'CTE Detail'!$Q$1:$Q$9999,"&lt;&gt;NFER")</f>
        <v>0</v>
      </c>
      <c r="I416" s="16"/>
      <c r="K416" s="1"/>
      <c r="L416" s="1"/>
      <c r="X416" s="1">
        <f t="shared" si="16"/>
        <v>0</v>
      </c>
    </row>
    <row r="417" spans="2:24" x14ac:dyDescent="0.25">
      <c r="B417" s="58"/>
      <c r="C417" s="70"/>
      <c r="D417" s="58"/>
      <c r="E417" s="62"/>
      <c r="F417" s="62"/>
      <c r="G417" s="62"/>
      <c r="H417" s="62">
        <f>SUMIFS('CTE Detail'!$M$1:$M$9999,'CTE Detail'!$D$1:$D$9999,'CTE Analysis'!A417,'CTE Detail'!$Q$1:$Q$9999,"&lt;&gt;NFER")</f>
        <v>0</v>
      </c>
      <c r="I417" s="16"/>
      <c r="K417" s="1"/>
      <c r="L417" s="1"/>
      <c r="X417" s="1">
        <f t="shared" si="16"/>
        <v>0</v>
      </c>
    </row>
    <row r="418" spans="2:24" x14ac:dyDescent="0.25">
      <c r="B418" s="58"/>
      <c r="C418" s="70"/>
      <c r="D418" s="58"/>
      <c r="E418" s="62"/>
      <c r="F418" s="62"/>
      <c r="G418" s="62"/>
      <c r="H418" s="62">
        <f>SUMIFS('CTE Detail'!$M$1:$M$9999,'CTE Detail'!$D$1:$D$9999,'CTE Analysis'!A418,'CTE Detail'!$Q$1:$Q$9999,"&lt;&gt;NFER")</f>
        <v>0</v>
      </c>
      <c r="I418" s="16"/>
      <c r="K418" s="1"/>
      <c r="L418" s="1"/>
      <c r="X418" s="1">
        <f t="shared" si="16"/>
        <v>0</v>
      </c>
    </row>
    <row r="419" spans="2:24" x14ac:dyDescent="0.25">
      <c r="B419" s="58"/>
      <c r="C419" s="70"/>
      <c r="D419" s="58"/>
      <c r="E419" s="62"/>
      <c r="F419" s="62"/>
      <c r="G419" s="62"/>
      <c r="H419" s="62">
        <f>SUMIFS('CTE Detail'!$M$1:$M$9999,'CTE Detail'!$D$1:$D$9999,'CTE Analysis'!A419,'CTE Detail'!$Q$1:$Q$9999,"&lt;&gt;NFER")</f>
        <v>0</v>
      </c>
      <c r="I419" s="16"/>
      <c r="K419" s="1"/>
      <c r="L419" s="1"/>
      <c r="X419" s="1">
        <f t="shared" si="16"/>
        <v>0</v>
      </c>
    </row>
    <row r="420" spans="2:24" x14ac:dyDescent="0.25">
      <c r="B420" s="58"/>
      <c r="C420" s="70"/>
      <c r="D420" s="58"/>
      <c r="E420" s="62"/>
      <c r="F420" s="62"/>
      <c r="G420" s="62"/>
      <c r="H420" s="62">
        <f>SUMIFS('CTE Detail'!$M$1:$M$9999,'CTE Detail'!$D$1:$D$9999,'CTE Analysis'!A420,'CTE Detail'!$Q$1:$Q$9999,"&lt;&gt;NFER")</f>
        <v>0</v>
      </c>
      <c r="I420" s="16"/>
      <c r="K420" s="1"/>
      <c r="L420" s="1"/>
      <c r="X420" s="1">
        <f t="shared" si="16"/>
        <v>0</v>
      </c>
    </row>
    <row r="421" spans="2:24" x14ac:dyDescent="0.25">
      <c r="B421" s="58"/>
      <c r="C421" s="70"/>
      <c r="D421" s="58"/>
      <c r="E421" s="62"/>
      <c r="F421" s="62"/>
      <c r="G421" s="62"/>
      <c r="H421" s="62">
        <f>SUMIFS('CTE Detail'!$M$1:$M$9999,'CTE Detail'!$D$1:$D$9999,'CTE Analysis'!A421,'CTE Detail'!$Q$1:$Q$9999,"&lt;&gt;NFER")</f>
        <v>0</v>
      </c>
      <c r="I421" s="16"/>
      <c r="K421" s="1"/>
      <c r="L421" s="1"/>
      <c r="X421" s="1">
        <f t="shared" si="16"/>
        <v>0</v>
      </c>
    </row>
    <row r="422" spans="2:24" x14ac:dyDescent="0.25">
      <c r="B422" s="58"/>
      <c r="C422" s="70"/>
      <c r="D422" s="58"/>
      <c r="E422" s="62"/>
      <c r="F422" s="62"/>
      <c r="G422" s="62"/>
      <c r="H422" s="62">
        <f>SUMIFS('CTE Detail'!$M$1:$M$9999,'CTE Detail'!$D$1:$D$9999,'CTE Analysis'!A422,'CTE Detail'!$Q$1:$Q$9999,"&lt;&gt;NFER")</f>
        <v>0</v>
      </c>
      <c r="I422" s="16"/>
      <c r="K422" s="1"/>
      <c r="L422" s="1"/>
      <c r="X422" s="1">
        <f t="shared" si="16"/>
        <v>0</v>
      </c>
    </row>
    <row r="423" spans="2:24" x14ac:dyDescent="0.25">
      <c r="B423" s="58"/>
      <c r="C423" s="70"/>
      <c r="D423" s="58"/>
      <c r="E423" s="62"/>
      <c r="F423" s="62"/>
      <c r="G423" s="62"/>
      <c r="H423" s="62">
        <f>SUMIFS('CTE Detail'!$M$1:$M$9999,'CTE Detail'!$D$1:$D$9999,'CTE Analysis'!A423,'CTE Detail'!$Q$1:$Q$9999,"&lt;&gt;NFER")</f>
        <v>0</v>
      </c>
      <c r="I423" s="16"/>
      <c r="K423" s="1"/>
      <c r="L423" s="1"/>
      <c r="X423" s="1">
        <f t="shared" si="16"/>
        <v>0</v>
      </c>
    </row>
    <row r="424" spans="2:24" x14ac:dyDescent="0.25">
      <c r="B424" s="58"/>
      <c r="C424" s="70"/>
      <c r="D424" s="58"/>
      <c r="E424" s="62"/>
      <c r="F424" s="62"/>
      <c r="G424" s="62"/>
      <c r="H424" s="62">
        <f>SUMIFS('CTE Detail'!$M$1:$M$9999,'CTE Detail'!$D$1:$D$9999,'CTE Analysis'!A424,'CTE Detail'!$Q$1:$Q$9999,"&lt;&gt;NFER")</f>
        <v>0</v>
      </c>
      <c r="I424" s="16"/>
      <c r="K424" s="1"/>
      <c r="L424" s="1"/>
      <c r="X424" s="1">
        <f t="shared" si="16"/>
        <v>0</v>
      </c>
    </row>
    <row r="425" spans="2:24" x14ac:dyDescent="0.25">
      <c r="B425" s="58"/>
      <c r="C425" s="70"/>
      <c r="D425" s="58"/>
      <c r="E425" s="62"/>
      <c r="F425" s="62"/>
      <c r="G425" s="62"/>
      <c r="H425" s="62">
        <f>SUMIFS('CTE Detail'!$M$1:$M$9999,'CTE Detail'!$D$1:$D$9999,'CTE Analysis'!A425,'CTE Detail'!$Q$1:$Q$9999,"&lt;&gt;NFER")</f>
        <v>0</v>
      </c>
      <c r="I425" s="16"/>
      <c r="K425" s="1"/>
      <c r="L425" s="1"/>
      <c r="X425" s="1">
        <f t="shared" si="16"/>
        <v>0</v>
      </c>
    </row>
    <row r="426" spans="2:24" x14ac:dyDescent="0.25">
      <c r="B426" s="58"/>
      <c r="C426" s="70"/>
      <c r="D426" s="58"/>
      <c r="E426" s="62"/>
      <c r="F426" s="62"/>
      <c r="G426" s="62"/>
      <c r="H426" s="62">
        <f>SUMIFS('CTE Detail'!$M$1:$M$9999,'CTE Detail'!$D$1:$D$9999,'CTE Analysis'!A426,'CTE Detail'!$Q$1:$Q$9999,"&lt;&gt;NFER")</f>
        <v>0</v>
      </c>
      <c r="I426" s="16"/>
      <c r="K426" s="1"/>
      <c r="L426" s="1"/>
      <c r="X426" s="1">
        <f t="shared" si="16"/>
        <v>0</v>
      </c>
    </row>
    <row r="427" spans="2:24" x14ac:dyDescent="0.25">
      <c r="B427" s="58"/>
      <c r="C427" s="70"/>
      <c r="D427" s="58"/>
      <c r="E427" s="62"/>
      <c r="F427" s="62"/>
      <c r="G427" s="62"/>
      <c r="H427" s="62">
        <f>SUMIFS('CTE Detail'!$M$1:$M$9999,'CTE Detail'!$D$1:$D$9999,'CTE Analysis'!A427,'CTE Detail'!$Q$1:$Q$9999,"&lt;&gt;NFER")</f>
        <v>0</v>
      </c>
      <c r="I427" s="16"/>
      <c r="K427" s="1"/>
      <c r="L427" s="1"/>
      <c r="X427" s="1">
        <f t="shared" si="16"/>
        <v>0</v>
      </c>
    </row>
    <row r="428" spans="2:24" x14ac:dyDescent="0.25">
      <c r="B428" s="58"/>
      <c r="C428" s="70"/>
      <c r="D428" s="58"/>
      <c r="E428" s="62"/>
      <c r="F428" s="62"/>
      <c r="G428" s="62"/>
      <c r="H428" s="62">
        <f>SUMIFS('CTE Detail'!$M$1:$M$9999,'CTE Detail'!$D$1:$D$9999,'CTE Analysis'!A428,'CTE Detail'!$Q$1:$Q$9999,"&lt;&gt;NFER")</f>
        <v>0</v>
      </c>
      <c r="I428" s="16"/>
      <c r="K428" s="1"/>
      <c r="L428" s="1"/>
      <c r="X428" s="1">
        <f t="shared" si="16"/>
        <v>0</v>
      </c>
    </row>
    <row r="429" spans="2:24" x14ac:dyDescent="0.25">
      <c r="B429" s="58"/>
      <c r="C429" s="70"/>
      <c r="D429" s="58"/>
      <c r="E429" s="62"/>
      <c r="F429" s="62"/>
      <c r="G429" s="62"/>
      <c r="H429" s="62">
        <f>SUMIFS('CTE Detail'!$M$1:$M$9999,'CTE Detail'!$D$1:$D$9999,'CTE Analysis'!A429,'CTE Detail'!$Q$1:$Q$9999,"&lt;&gt;NFER")</f>
        <v>0</v>
      </c>
      <c r="I429" s="16"/>
      <c r="K429" s="1"/>
      <c r="L429" s="1"/>
      <c r="X429" s="1">
        <f t="shared" si="16"/>
        <v>0</v>
      </c>
    </row>
    <row r="430" spans="2:24" x14ac:dyDescent="0.25">
      <c r="B430" s="58"/>
      <c r="C430" s="70"/>
      <c r="D430" s="58"/>
      <c r="E430" s="62"/>
      <c r="F430" s="62"/>
      <c r="G430" s="62"/>
      <c r="H430" s="62">
        <f>SUMIFS('CTE Detail'!$M$1:$M$9999,'CTE Detail'!$D$1:$D$9999,'CTE Analysis'!A430,'CTE Detail'!$Q$1:$Q$9999,"&lt;&gt;NFER")</f>
        <v>0</v>
      </c>
      <c r="I430" s="16"/>
      <c r="K430" s="1"/>
      <c r="L430" s="1"/>
      <c r="X430" s="1">
        <f t="shared" si="16"/>
        <v>0</v>
      </c>
    </row>
    <row r="431" spans="2:24" x14ac:dyDescent="0.25">
      <c r="B431" s="58"/>
      <c r="C431" s="70"/>
      <c r="D431" s="58"/>
      <c r="E431" s="62"/>
      <c r="F431" s="62"/>
      <c r="G431" s="62"/>
      <c r="H431" s="62">
        <f>SUMIFS('CTE Detail'!$M$1:$M$9999,'CTE Detail'!$D$1:$D$9999,'CTE Analysis'!A431,'CTE Detail'!$Q$1:$Q$9999,"&lt;&gt;NFER")</f>
        <v>0</v>
      </c>
      <c r="I431" s="16"/>
      <c r="K431" s="1"/>
      <c r="L431" s="1"/>
      <c r="X431" s="1">
        <f t="shared" si="16"/>
        <v>0</v>
      </c>
    </row>
    <row r="432" spans="2:24" x14ac:dyDescent="0.25">
      <c r="B432" s="58"/>
      <c r="C432" s="70"/>
      <c r="D432" s="58"/>
      <c r="E432" s="62"/>
      <c r="F432" s="62"/>
      <c r="G432" s="62"/>
      <c r="H432" s="62">
        <f>SUMIFS('CTE Detail'!$M$1:$M$9999,'CTE Detail'!$D$1:$D$9999,'CTE Analysis'!A432,'CTE Detail'!$Q$1:$Q$9999,"&lt;&gt;NFER")</f>
        <v>0</v>
      </c>
      <c r="I432" s="16"/>
      <c r="K432" s="1"/>
      <c r="L432" s="1"/>
      <c r="X432" s="1">
        <f t="shared" si="16"/>
        <v>0</v>
      </c>
    </row>
    <row r="433" spans="2:24" x14ac:dyDescent="0.25">
      <c r="B433" s="58"/>
      <c r="C433" s="70"/>
      <c r="D433" s="58"/>
      <c r="E433" s="62"/>
      <c r="F433" s="62"/>
      <c r="G433" s="62"/>
      <c r="H433" s="62">
        <f>SUMIFS('CTE Detail'!$M$1:$M$9999,'CTE Detail'!$D$1:$D$9999,'CTE Analysis'!A433,'CTE Detail'!$Q$1:$Q$9999,"&lt;&gt;NFER")</f>
        <v>0</v>
      </c>
      <c r="I433" s="16"/>
      <c r="K433" s="1"/>
      <c r="L433" s="1"/>
      <c r="X433" s="1">
        <f t="shared" si="16"/>
        <v>0</v>
      </c>
    </row>
    <row r="434" spans="2:24" x14ac:dyDescent="0.25">
      <c r="B434" s="58"/>
      <c r="C434" s="70"/>
      <c r="D434" s="58"/>
      <c r="E434" s="62"/>
      <c r="F434" s="62"/>
      <c r="G434" s="62"/>
      <c r="H434" s="62">
        <f>SUMIFS('CTE Detail'!$M$1:$M$9999,'CTE Detail'!$D$1:$D$9999,'CTE Analysis'!A434,'CTE Detail'!$Q$1:$Q$9999,"&lt;&gt;NFER")</f>
        <v>0</v>
      </c>
      <c r="I434" s="16"/>
      <c r="K434" s="1"/>
      <c r="L434" s="1"/>
      <c r="X434" s="1">
        <f t="shared" si="16"/>
        <v>0</v>
      </c>
    </row>
    <row r="435" spans="2:24" x14ac:dyDescent="0.25">
      <c r="B435" s="58"/>
      <c r="C435" s="70"/>
      <c r="D435" s="58"/>
      <c r="E435" s="62"/>
      <c r="F435" s="62"/>
      <c r="G435" s="62"/>
      <c r="H435" s="62">
        <f>SUMIFS('CTE Detail'!$M$1:$M$9999,'CTE Detail'!$D$1:$D$9999,'CTE Analysis'!A435,'CTE Detail'!$Q$1:$Q$9999,"&lt;&gt;NFER")</f>
        <v>0</v>
      </c>
      <c r="I435" s="16"/>
      <c r="K435" s="1"/>
      <c r="L435" s="1"/>
      <c r="X435" s="1">
        <f t="shared" si="16"/>
        <v>0</v>
      </c>
    </row>
    <row r="436" spans="2:24" x14ac:dyDescent="0.25">
      <c r="B436" s="58"/>
      <c r="C436" s="70"/>
      <c r="D436" s="58"/>
      <c r="E436" s="62"/>
      <c r="F436" s="62"/>
      <c r="G436" s="62"/>
      <c r="H436" s="62">
        <f>SUMIFS('CTE Detail'!$M$1:$M$9999,'CTE Detail'!$D$1:$D$9999,'CTE Analysis'!A436,'CTE Detail'!$Q$1:$Q$9999,"&lt;&gt;NFER")</f>
        <v>0</v>
      </c>
      <c r="I436" s="16"/>
      <c r="K436" s="1"/>
      <c r="L436" s="1"/>
      <c r="X436" s="1">
        <f t="shared" si="16"/>
        <v>0</v>
      </c>
    </row>
    <row r="437" spans="2:24" x14ac:dyDescent="0.25">
      <c r="B437" s="58"/>
      <c r="C437" s="70"/>
      <c r="D437" s="58"/>
      <c r="E437" s="62"/>
      <c r="F437" s="62"/>
      <c r="G437" s="62"/>
      <c r="H437" s="62">
        <f>SUMIFS('CTE Detail'!$M$1:$M$9999,'CTE Detail'!$D$1:$D$9999,'CTE Analysis'!A437,'CTE Detail'!$Q$1:$Q$9999,"&lt;&gt;NFER")</f>
        <v>0</v>
      </c>
      <c r="I437" s="16"/>
      <c r="K437" s="1"/>
      <c r="L437" s="1"/>
      <c r="X437" s="1">
        <f t="shared" si="16"/>
        <v>0</v>
      </c>
    </row>
    <row r="438" spans="2:24" x14ac:dyDescent="0.25">
      <c r="B438" s="58"/>
      <c r="C438" s="70"/>
      <c r="D438" s="58"/>
      <c r="E438" s="62"/>
      <c r="F438" s="62"/>
      <c r="G438" s="62"/>
      <c r="H438" s="62">
        <f>SUMIFS('CTE Detail'!$M$1:$M$9999,'CTE Detail'!$D$1:$D$9999,'CTE Analysis'!A438,'CTE Detail'!$Q$1:$Q$9999,"&lt;&gt;NFER")</f>
        <v>0</v>
      </c>
      <c r="I438" s="16"/>
      <c r="K438" s="1"/>
      <c r="L438" s="1"/>
      <c r="X438" s="1">
        <f t="shared" si="16"/>
        <v>0</v>
      </c>
    </row>
    <row r="439" spans="2:24" x14ac:dyDescent="0.25">
      <c r="B439" s="58"/>
      <c r="C439" s="70"/>
      <c r="D439" s="58"/>
      <c r="E439" s="62"/>
      <c r="F439" s="62"/>
      <c r="G439" s="62"/>
      <c r="H439" s="62">
        <f>SUMIFS('CTE Detail'!$M$1:$M$9999,'CTE Detail'!$D$1:$D$9999,'CTE Analysis'!A439,'CTE Detail'!$Q$1:$Q$9999,"&lt;&gt;NFER")</f>
        <v>0</v>
      </c>
      <c r="I439" s="16"/>
      <c r="K439" s="1"/>
      <c r="L439" s="1"/>
      <c r="X439" s="1">
        <f t="shared" si="16"/>
        <v>0</v>
      </c>
    </row>
    <row r="440" spans="2:24" x14ac:dyDescent="0.25">
      <c r="B440" s="58"/>
      <c r="C440" s="70"/>
      <c r="D440" s="58"/>
      <c r="E440" s="62"/>
      <c r="F440" s="62"/>
      <c r="G440" s="62"/>
      <c r="H440" s="62">
        <f>SUMIFS('CTE Detail'!$M$1:$M$9999,'CTE Detail'!$D$1:$D$9999,'CTE Analysis'!A440,'CTE Detail'!$Q$1:$Q$9999,"&lt;&gt;NFER")</f>
        <v>0</v>
      </c>
      <c r="I440" s="16"/>
      <c r="K440" s="1"/>
      <c r="L440" s="1"/>
      <c r="X440" s="1">
        <f t="shared" si="16"/>
        <v>0</v>
      </c>
    </row>
    <row r="441" spans="2:24" x14ac:dyDescent="0.25">
      <c r="B441" s="58"/>
      <c r="C441" s="70"/>
      <c r="D441" s="58"/>
      <c r="E441" s="62"/>
      <c r="F441" s="62"/>
      <c r="G441" s="62"/>
      <c r="H441" s="62">
        <f>SUMIFS('CTE Detail'!$M$1:$M$9999,'CTE Detail'!$D$1:$D$9999,'CTE Analysis'!A441,'CTE Detail'!$Q$1:$Q$9999,"&lt;&gt;NFER")</f>
        <v>0</v>
      </c>
      <c r="I441" s="16"/>
      <c r="K441" s="1"/>
      <c r="L441" s="1"/>
      <c r="X441" s="1">
        <f t="shared" si="16"/>
        <v>0</v>
      </c>
    </row>
    <row r="442" spans="2:24" x14ac:dyDescent="0.25">
      <c r="B442" s="58"/>
      <c r="C442" s="70"/>
      <c r="D442" s="58"/>
      <c r="E442" s="62"/>
      <c r="F442" s="62"/>
      <c r="G442" s="62"/>
      <c r="H442" s="62">
        <f>SUMIFS('CTE Detail'!$M$1:$M$9999,'CTE Detail'!$D$1:$D$9999,'CTE Analysis'!A442,'CTE Detail'!$Q$1:$Q$9999,"&lt;&gt;NFER")</f>
        <v>0</v>
      </c>
      <c r="I442" s="16"/>
      <c r="K442" s="1"/>
      <c r="L442" s="1"/>
      <c r="X442" s="1">
        <f t="shared" si="16"/>
        <v>0</v>
      </c>
    </row>
    <row r="443" spans="2:24" x14ac:dyDescent="0.25">
      <c r="B443" s="58"/>
      <c r="C443" s="70"/>
      <c r="D443" s="58"/>
      <c r="E443" s="62"/>
      <c r="F443" s="62"/>
      <c r="G443" s="62"/>
      <c r="H443" s="62">
        <f>SUMIFS('CTE Detail'!$M$1:$M$9999,'CTE Detail'!$D$1:$D$9999,'CTE Analysis'!A443,'CTE Detail'!$Q$1:$Q$9999,"&lt;&gt;NFER")</f>
        <v>0</v>
      </c>
      <c r="I443" s="16"/>
      <c r="K443" s="1"/>
      <c r="L443" s="1"/>
      <c r="X443" s="1">
        <f t="shared" si="16"/>
        <v>0</v>
      </c>
    </row>
    <row r="444" spans="2:24" x14ac:dyDescent="0.25">
      <c r="B444" s="58"/>
      <c r="C444" s="70"/>
      <c r="D444" s="58"/>
      <c r="E444" s="62"/>
      <c r="F444" s="62"/>
      <c r="G444" s="62"/>
      <c r="H444" s="62">
        <f>SUMIFS('CTE Detail'!$M$1:$M$9999,'CTE Detail'!$D$1:$D$9999,'CTE Analysis'!A444,'CTE Detail'!$Q$1:$Q$9999,"&lt;&gt;NFER")</f>
        <v>0</v>
      </c>
      <c r="I444" s="16"/>
      <c r="K444" s="1"/>
      <c r="L444" s="1"/>
      <c r="X444" s="1">
        <f t="shared" si="16"/>
        <v>0</v>
      </c>
    </row>
    <row r="445" spans="2:24" x14ac:dyDescent="0.25">
      <c r="B445" s="58"/>
      <c r="C445" s="70"/>
      <c r="D445" s="58"/>
      <c r="E445" s="62"/>
      <c r="F445" s="62"/>
      <c r="G445" s="62"/>
      <c r="H445" s="62">
        <f>SUMIFS('CTE Detail'!$M$1:$M$9999,'CTE Detail'!$D$1:$D$9999,'CTE Analysis'!A445,'CTE Detail'!$Q$1:$Q$9999,"&lt;&gt;NFER")</f>
        <v>0</v>
      </c>
      <c r="I445" s="16"/>
      <c r="K445" s="1"/>
      <c r="L445" s="1"/>
      <c r="X445" s="1">
        <f t="shared" si="16"/>
        <v>0</v>
      </c>
    </row>
    <row r="446" spans="2:24" x14ac:dyDescent="0.25">
      <c r="B446" s="58"/>
      <c r="C446" s="70"/>
      <c r="D446" s="58"/>
      <c r="E446" s="62"/>
      <c r="F446" s="62"/>
      <c r="G446" s="62"/>
      <c r="H446" s="62">
        <f>SUMIFS('CTE Detail'!$M$1:$M$9999,'CTE Detail'!$D$1:$D$9999,'CTE Analysis'!A446,'CTE Detail'!$Q$1:$Q$9999,"&lt;&gt;NFER")</f>
        <v>0</v>
      </c>
      <c r="I446" s="16"/>
      <c r="K446" s="1"/>
      <c r="L446" s="1"/>
      <c r="X446" s="1">
        <f t="shared" si="16"/>
        <v>0</v>
      </c>
    </row>
    <row r="447" spans="2:24" x14ac:dyDescent="0.25">
      <c r="B447" s="58"/>
      <c r="C447" s="70"/>
      <c r="D447" s="58"/>
      <c r="E447" s="62"/>
      <c r="F447" s="62"/>
      <c r="G447" s="62"/>
      <c r="H447" s="62">
        <f>SUMIFS('CTE Detail'!$M$1:$M$9999,'CTE Detail'!$D$1:$D$9999,'CTE Analysis'!A447,'CTE Detail'!$Q$1:$Q$9999,"&lt;&gt;NFER")</f>
        <v>0</v>
      </c>
      <c r="I447" s="16"/>
      <c r="K447" s="1"/>
      <c r="L447" s="1"/>
      <c r="X447" s="1">
        <f t="shared" si="16"/>
        <v>0</v>
      </c>
    </row>
    <row r="448" spans="2:24" x14ac:dyDescent="0.25">
      <c r="B448" s="58"/>
      <c r="C448" s="70"/>
      <c r="D448" s="58"/>
      <c r="E448" s="62"/>
      <c r="F448" s="62"/>
      <c r="G448" s="62"/>
      <c r="H448" s="62">
        <f>SUMIFS('CTE Detail'!$M$1:$M$9999,'CTE Detail'!$D$1:$D$9999,'CTE Analysis'!A448,'CTE Detail'!$Q$1:$Q$9999,"&lt;&gt;NFER")</f>
        <v>0</v>
      </c>
      <c r="I448" s="16"/>
      <c r="K448" s="1"/>
      <c r="L448" s="1"/>
      <c r="X448" s="1">
        <f t="shared" si="16"/>
        <v>0</v>
      </c>
    </row>
    <row r="449" spans="2:24" x14ac:dyDescent="0.25">
      <c r="B449" s="58"/>
      <c r="C449" s="70"/>
      <c r="D449" s="58"/>
      <c r="E449" s="62"/>
      <c r="F449" s="62"/>
      <c r="G449" s="62"/>
      <c r="H449" s="62">
        <f>SUMIFS('CTE Detail'!$M$1:$M$9999,'CTE Detail'!$D$1:$D$9999,'CTE Analysis'!A449,'CTE Detail'!$Q$1:$Q$9999,"&lt;&gt;NFER")</f>
        <v>0</v>
      </c>
      <c r="I449" s="16"/>
      <c r="K449" s="1"/>
      <c r="L449" s="1"/>
      <c r="X449" s="1">
        <f t="shared" si="16"/>
        <v>0</v>
      </c>
    </row>
    <row r="450" spans="2:24" x14ac:dyDescent="0.25">
      <c r="B450" s="58"/>
      <c r="C450" s="70"/>
      <c r="D450" s="58"/>
      <c r="E450" s="62"/>
      <c r="F450" s="62"/>
      <c r="G450" s="62"/>
      <c r="H450" s="62">
        <f>SUMIFS('CTE Detail'!$M$1:$M$9999,'CTE Detail'!$D$1:$D$9999,'CTE Analysis'!A450,'CTE Detail'!$Q$1:$Q$9999,"&lt;&gt;NFER")</f>
        <v>0</v>
      </c>
      <c r="I450" s="16"/>
      <c r="K450" s="1"/>
      <c r="L450" s="1"/>
      <c r="X450" s="1">
        <f t="shared" si="16"/>
        <v>0</v>
      </c>
    </row>
    <row r="451" spans="2:24" x14ac:dyDescent="0.25">
      <c r="B451" s="58"/>
      <c r="C451" s="70"/>
      <c r="D451" s="58"/>
      <c r="E451" s="62"/>
      <c r="F451" s="62"/>
      <c r="G451" s="62"/>
      <c r="H451" s="62">
        <f>SUMIFS('CTE Detail'!$M$1:$M$9999,'CTE Detail'!$D$1:$D$9999,'CTE Analysis'!A451,'CTE Detail'!$Q$1:$Q$9999,"&lt;&gt;NFER")</f>
        <v>0</v>
      </c>
      <c r="I451" s="16"/>
      <c r="K451" s="1"/>
      <c r="L451" s="1"/>
      <c r="X451" s="1">
        <f t="shared" si="16"/>
        <v>0</v>
      </c>
    </row>
    <row r="452" spans="2:24" x14ac:dyDescent="0.25">
      <c r="B452" s="58"/>
      <c r="C452" s="70"/>
      <c r="D452" s="58"/>
      <c r="E452" s="62"/>
      <c r="F452" s="62"/>
      <c r="G452" s="62"/>
      <c r="H452" s="62">
        <f>SUMIFS('CTE Detail'!$M$1:$M$9999,'CTE Detail'!$D$1:$D$9999,'CTE Analysis'!A452,'CTE Detail'!$Q$1:$Q$9999,"&lt;&gt;NFER")</f>
        <v>0</v>
      </c>
      <c r="I452" s="16"/>
      <c r="K452" s="1"/>
      <c r="L452" s="1"/>
      <c r="X452" s="1">
        <f t="shared" ref="X452:X515" si="17">SUM(M452:W452)</f>
        <v>0</v>
      </c>
    </row>
    <row r="453" spans="2:24" x14ac:dyDescent="0.25">
      <c r="B453" s="58"/>
      <c r="C453" s="70"/>
      <c r="D453" s="58"/>
      <c r="E453" s="62"/>
      <c r="F453" s="62"/>
      <c r="G453" s="62"/>
      <c r="H453" s="62">
        <f>SUMIFS('CTE Detail'!$M$1:$M$9999,'CTE Detail'!$D$1:$D$9999,'CTE Analysis'!A453,'CTE Detail'!$Q$1:$Q$9999,"&lt;&gt;NFER")</f>
        <v>0</v>
      </c>
      <c r="I453" s="16"/>
      <c r="K453" s="1"/>
      <c r="L453" s="1"/>
      <c r="X453" s="1">
        <f t="shared" si="17"/>
        <v>0</v>
      </c>
    </row>
    <row r="454" spans="2:24" x14ac:dyDescent="0.25">
      <c r="B454" s="58"/>
      <c r="C454" s="70"/>
      <c r="D454" s="58"/>
      <c r="E454" s="62"/>
      <c r="F454" s="62"/>
      <c r="G454" s="62"/>
      <c r="H454" s="62">
        <f>SUMIFS('CTE Detail'!$M$1:$M$9999,'CTE Detail'!$D$1:$D$9999,'CTE Analysis'!A454,'CTE Detail'!$Q$1:$Q$9999,"&lt;&gt;NFER")</f>
        <v>0</v>
      </c>
      <c r="I454" s="16"/>
      <c r="K454" s="1"/>
      <c r="L454" s="1"/>
      <c r="X454" s="1">
        <f t="shared" si="17"/>
        <v>0</v>
      </c>
    </row>
    <row r="455" spans="2:24" x14ac:dyDescent="0.25">
      <c r="B455" s="58"/>
      <c r="C455" s="70"/>
      <c r="D455" s="58"/>
      <c r="E455" s="62"/>
      <c r="F455" s="62"/>
      <c r="G455" s="62"/>
      <c r="H455" s="62">
        <f>SUMIFS('CTE Detail'!$M$1:$M$9999,'CTE Detail'!$D$1:$D$9999,'CTE Analysis'!A455,'CTE Detail'!$Q$1:$Q$9999,"&lt;&gt;NFER")</f>
        <v>0</v>
      </c>
      <c r="I455" s="16"/>
      <c r="K455" s="1"/>
      <c r="L455" s="1"/>
      <c r="X455" s="1">
        <f t="shared" si="17"/>
        <v>0</v>
      </c>
    </row>
    <row r="456" spans="2:24" x14ac:dyDescent="0.25">
      <c r="B456" s="58"/>
      <c r="C456" s="70"/>
      <c r="D456" s="58"/>
      <c r="E456" s="62"/>
      <c r="F456" s="62"/>
      <c r="G456" s="62"/>
      <c r="H456" s="62">
        <f>SUMIFS('CTE Detail'!$M$1:$M$9999,'CTE Detail'!$D$1:$D$9999,'CTE Analysis'!A456,'CTE Detail'!$Q$1:$Q$9999,"&lt;&gt;NFER")</f>
        <v>0</v>
      </c>
      <c r="I456" s="16"/>
      <c r="K456" s="1"/>
      <c r="L456" s="1"/>
      <c r="X456" s="1">
        <f t="shared" si="17"/>
        <v>0</v>
      </c>
    </row>
    <row r="457" spans="2:24" x14ac:dyDescent="0.25">
      <c r="B457" s="58"/>
      <c r="C457" s="70"/>
      <c r="D457" s="58"/>
      <c r="E457" s="62"/>
      <c r="F457" s="62"/>
      <c r="G457" s="62"/>
      <c r="H457" s="62">
        <f>SUMIFS('CTE Detail'!$M$1:$M$9999,'CTE Detail'!$D$1:$D$9999,'CTE Analysis'!A457,'CTE Detail'!$Q$1:$Q$9999,"&lt;&gt;NFER")</f>
        <v>0</v>
      </c>
      <c r="I457" s="16"/>
      <c r="K457" s="1"/>
      <c r="L457" s="1"/>
      <c r="X457" s="1">
        <f t="shared" si="17"/>
        <v>0</v>
      </c>
    </row>
    <row r="458" spans="2:24" x14ac:dyDescent="0.25">
      <c r="B458" s="58"/>
      <c r="C458" s="70"/>
      <c r="D458" s="58"/>
      <c r="E458" s="62"/>
      <c r="F458" s="62"/>
      <c r="G458" s="62"/>
      <c r="H458" s="62">
        <f>SUMIFS('CTE Detail'!$M$1:$M$9999,'CTE Detail'!$D$1:$D$9999,'CTE Analysis'!A458,'CTE Detail'!$Q$1:$Q$9999,"&lt;&gt;NFER")</f>
        <v>0</v>
      </c>
      <c r="I458" s="16"/>
      <c r="K458" s="1"/>
      <c r="L458" s="1"/>
      <c r="X458" s="1">
        <f t="shared" si="17"/>
        <v>0</v>
      </c>
    </row>
    <row r="459" spans="2:24" x14ac:dyDescent="0.25">
      <c r="B459" s="58"/>
      <c r="C459" s="70"/>
      <c r="D459" s="58"/>
      <c r="E459" s="62"/>
      <c r="F459" s="62"/>
      <c r="G459" s="62"/>
      <c r="H459" s="62">
        <f>SUMIFS('CTE Detail'!$M$1:$M$9999,'CTE Detail'!$D$1:$D$9999,'CTE Analysis'!A459,'CTE Detail'!$Q$1:$Q$9999,"&lt;&gt;NFER")</f>
        <v>0</v>
      </c>
      <c r="I459" s="16"/>
      <c r="K459" s="1"/>
      <c r="L459" s="1"/>
      <c r="X459" s="1">
        <f t="shared" si="17"/>
        <v>0</v>
      </c>
    </row>
    <row r="460" spans="2:24" x14ac:dyDescent="0.25">
      <c r="B460" s="58"/>
      <c r="C460" s="70"/>
      <c r="D460" s="58"/>
      <c r="E460" s="62"/>
      <c r="F460" s="62"/>
      <c r="G460" s="62"/>
      <c r="H460" s="62">
        <f>SUMIFS('CTE Detail'!$M$1:$M$9999,'CTE Detail'!$D$1:$D$9999,'CTE Analysis'!A460,'CTE Detail'!$Q$1:$Q$9999,"&lt;&gt;NFER")</f>
        <v>0</v>
      </c>
      <c r="I460" s="16"/>
      <c r="K460" s="1"/>
      <c r="L460" s="1"/>
      <c r="X460" s="1">
        <f t="shared" si="17"/>
        <v>0</v>
      </c>
    </row>
    <row r="461" spans="2:24" x14ac:dyDescent="0.25">
      <c r="B461" s="58"/>
      <c r="C461" s="70"/>
      <c r="D461" s="58"/>
      <c r="E461" s="62"/>
      <c r="F461" s="62"/>
      <c r="G461" s="62"/>
      <c r="H461" s="62">
        <f>SUMIFS('CTE Detail'!$M$1:$M$9999,'CTE Detail'!$D$1:$D$9999,'CTE Analysis'!A461,'CTE Detail'!$Q$1:$Q$9999,"&lt;&gt;NFER")</f>
        <v>0</v>
      </c>
      <c r="I461" s="16"/>
      <c r="K461" s="1"/>
      <c r="L461" s="1"/>
      <c r="X461" s="1">
        <f t="shared" si="17"/>
        <v>0</v>
      </c>
    </row>
    <row r="462" spans="2:24" x14ac:dyDescent="0.25">
      <c r="B462" s="58"/>
      <c r="C462" s="70"/>
      <c r="D462" s="58"/>
      <c r="E462" s="62"/>
      <c r="F462" s="62"/>
      <c r="G462" s="62"/>
      <c r="H462" s="62">
        <f>SUMIFS('CTE Detail'!$M$1:$M$9999,'CTE Detail'!$D$1:$D$9999,'CTE Analysis'!A462,'CTE Detail'!$Q$1:$Q$9999,"&lt;&gt;NFER")</f>
        <v>0</v>
      </c>
      <c r="I462" s="16"/>
      <c r="K462" s="1"/>
      <c r="L462" s="1"/>
      <c r="X462" s="1">
        <f t="shared" si="17"/>
        <v>0</v>
      </c>
    </row>
    <row r="463" spans="2:24" x14ac:dyDescent="0.25">
      <c r="B463" s="58"/>
      <c r="C463" s="70"/>
      <c r="D463" s="58"/>
      <c r="E463" s="62"/>
      <c r="F463" s="62"/>
      <c r="G463" s="62"/>
      <c r="H463" s="62">
        <f>SUMIFS('CTE Detail'!$M$1:$M$9999,'CTE Detail'!$D$1:$D$9999,'CTE Analysis'!A463,'CTE Detail'!$Q$1:$Q$9999,"&lt;&gt;NFER")</f>
        <v>0</v>
      </c>
      <c r="I463" s="16"/>
      <c r="K463" s="1"/>
      <c r="L463" s="1"/>
      <c r="X463" s="1">
        <f t="shared" si="17"/>
        <v>0</v>
      </c>
    </row>
    <row r="464" spans="2:24" x14ac:dyDescent="0.25">
      <c r="B464" s="58"/>
      <c r="C464" s="70"/>
      <c r="D464" s="58"/>
      <c r="E464" s="62"/>
      <c r="F464" s="62"/>
      <c r="G464" s="62"/>
      <c r="H464" s="62">
        <f>SUMIFS('CTE Detail'!$M$1:$M$9999,'CTE Detail'!$D$1:$D$9999,'CTE Analysis'!A464,'CTE Detail'!$Q$1:$Q$9999,"&lt;&gt;NFER")</f>
        <v>0</v>
      </c>
      <c r="I464" s="16"/>
      <c r="K464" s="1"/>
      <c r="L464" s="1"/>
      <c r="X464" s="1">
        <f t="shared" si="17"/>
        <v>0</v>
      </c>
    </row>
    <row r="465" spans="2:24" x14ac:dyDescent="0.25">
      <c r="B465" s="58"/>
      <c r="C465" s="70"/>
      <c r="D465" s="58"/>
      <c r="E465" s="62"/>
      <c r="F465" s="62"/>
      <c r="G465" s="62"/>
      <c r="H465" s="62">
        <f>SUMIFS('CTE Detail'!$M$1:$M$9999,'CTE Detail'!$D$1:$D$9999,'CTE Analysis'!A465,'CTE Detail'!$Q$1:$Q$9999,"&lt;&gt;NFER")</f>
        <v>0</v>
      </c>
      <c r="I465" s="16"/>
      <c r="K465" s="1"/>
      <c r="L465" s="1"/>
      <c r="X465" s="1">
        <f t="shared" si="17"/>
        <v>0</v>
      </c>
    </row>
    <row r="466" spans="2:24" x14ac:dyDescent="0.25">
      <c r="B466" s="58"/>
      <c r="C466" s="70"/>
      <c r="D466" s="58"/>
      <c r="E466" s="62"/>
      <c r="F466" s="62"/>
      <c r="G466" s="62"/>
      <c r="H466" s="62">
        <f>SUMIFS('CTE Detail'!$M$1:$M$9999,'CTE Detail'!$D$1:$D$9999,'CTE Analysis'!A466,'CTE Detail'!$Q$1:$Q$9999,"&lt;&gt;NFER")</f>
        <v>0</v>
      </c>
      <c r="I466" s="16"/>
      <c r="K466" s="1"/>
      <c r="L466" s="1"/>
      <c r="X466" s="1">
        <f t="shared" si="17"/>
        <v>0</v>
      </c>
    </row>
    <row r="467" spans="2:24" x14ac:dyDescent="0.25">
      <c r="B467" s="58"/>
      <c r="C467" s="70"/>
      <c r="D467" s="58"/>
      <c r="E467" s="62"/>
      <c r="F467" s="62"/>
      <c r="G467" s="62"/>
      <c r="H467" s="62">
        <f>SUMIFS('CTE Detail'!$M$1:$M$9999,'CTE Detail'!$D$1:$D$9999,'CTE Analysis'!A467,'CTE Detail'!$Q$1:$Q$9999,"&lt;&gt;NFER")</f>
        <v>0</v>
      </c>
      <c r="I467" s="16"/>
      <c r="K467" s="1"/>
      <c r="L467" s="1"/>
      <c r="X467" s="1">
        <f t="shared" si="17"/>
        <v>0</v>
      </c>
    </row>
    <row r="468" spans="2:24" x14ac:dyDescent="0.25">
      <c r="B468" s="58"/>
      <c r="C468" s="70"/>
      <c r="D468" s="58"/>
      <c r="E468" s="62"/>
      <c r="F468" s="62"/>
      <c r="G468" s="62"/>
      <c r="H468" s="62">
        <f>SUMIFS('CTE Detail'!$M$1:$M$9999,'CTE Detail'!$D$1:$D$9999,'CTE Analysis'!A468,'CTE Detail'!$Q$1:$Q$9999,"&lt;&gt;NFER")</f>
        <v>0</v>
      </c>
      <c r="I468" s="16"/>
      <c r="K468" s="1"/>
      <c r="L468" s="1"/>
      <c r="X468" s="1">
        <f t="shared" si="17"/>
        <v>0</v>
      </c>
    </row>
    <row r="469" spans="2:24" x14ac:dyDescent="0.25">
      <c r="B469" s="58"/>
      <c r="C469" s="70"/>
      <c r="D469" s="58"/>
      <c r="E469" s="62"/>
      <c r="F469" s="62"/>
      <c r="G469" s="62"/>
      <c r="H469" s="62">
        <f>SUMIFS('CTE Detail'!$M$1:$M$9999,'CTE Detail'!$D$1:$D$9999,'CTE Analysis'!A469,'CTE Detail'!$Q$1:$Q$9999,"&lt;&gt;NFER")</f>
        <v>0</v>
      </c>
      <c r="I469" s="16"/>
      <c r="K469" s="1"/>
      <c r="L469" s="1"/>
      <c r="X469" s="1">
        <f t="shared" si="17"/>
        <v>0</v>
      </c>
    </row>
    <row r="470" spans="2:24" x14ac:dyDescent="0.25">
      <c r="B470" s="58"/>
      <c r="C470" s="70"/>
      <c r="D470" s="58"/>
      <c r="E470" s="62"/>
      <c r="F470" s="62"/>
      <c r="G470" s="62"/>
      <c r="H470" s="62">
        <f>SUMIFS('CTE Detail'!$M$1:$M$9999,'CTE Detail'!$D$1:$D$9999,'CTE Analysis'!A470,'CTE Detail'!$Q$1:$Q$9999,"&lt;&gt;NFER")</f>
        <v>0</v>
      </c>
      <c r="I470" s="16"/>
      <c r="K470" s="1"/>
      <c r="L470" s="1"/>
      <c r="X470" s="1">
        <f t="shared" si="17"/>
        <v>0</v>
      </c>
    </row>
    <row r="471" spans="2:24" x14ac:dyDescent="0.25">
      <c r="B471" s="58"/>
      <c r="C471" s="70"/>
      <c r="D471" s="58"/>
      <c r="E471" s="62"/>
      <c r="F471" s="62"/>
      <c r="G471" s="62"/>
      <c r="H471" s="62">
        <f>SUMIFS('CTE Detail'!$M$1:$M$9999,'CTE Detail'!$D$1:$D$9999,'CTE Analysis'!A471,'CTE Detail'!$Q$1:$Q$9999,"&lt;&gt;NFER")</f>
        <v>0</v>
      </c>
      <c r="I471" s="16"/>
      <c r="K471" s="1"/>
      <c r="L471" s="1"/>
      <c r="X471" s="1">
        <f t="shared" si="17"/>
        <v>0</v>
      </c>
    </row>
    <row r="472" spans="2:24" x14ac:dyDescent="0.25">
      <c r="B472" s="58"/>
      <c r="C472" s="70"/>
      <c r="D472" s="58"/>
      <c r="E472" s="62"/>
      <c r="F472" s="62"/>
      <c r="G472" s="62"/>
      <c r="H472" s="62">
        <f>SUMIFS('CTE Detail'!$M$1:$M$9999,'CTE Detail'!$D$1:$D$9999,'CTE Analysis'!A472,'CTE Detail'!$Q$1:$Q$9999,"&lt;&gt;NFER")</f>
        <v>0</v>
      </c>
      <c r="I472" s="16"/>
      <c r="K472" s="1"/>
      <c r="L472" s="1"/>
      <c r="X472" s="1">
        <f t="shared" si="17"/>
        <v>0</v>
      </c>
    </row>
    <row r="473" spans="2:24" x14ac:dyDescent="0.25">
      <c r="B473" s="58"/>
      <c r="C473" s="70"/>
      <c r="D473" s="58"/>
      <c r="E473" s="62"/>
      <c r="F473" s="62"/>
      <c r="G473" s="62"/>
      <c r="H473" s="62">
        <f>SUMIFS('CTE Detail'!$M$1:$M$9999,'CTE Detail'!$D$1:$D$9999,'CTE Analysis'!A473,'CTE Detail'!$Q$1:$Q$9999,"&lt;&gt;NFER")</f>
        <v>0</v>
      </c>
      <c r="I473" s="16"/>
      <c r="K473" s="1"/>
      <c r="L473" s="1"/>
      <c r="X473" s="1">
        <f t="shared" si="17"/>
        <v>0</v>
      </c>
    </row>
    <row r="474" spans="2:24" x14ac:dyDescent="0.25">
      <c r="B474" s="58"/>
      <c r="C474" s="70"/>
      <c r="D474" s="58"/>
      <c r="E474" s="62"/>
      <c r="F474" s="62"/>
      <c r="G474" s="62"/>
      <c r="H474" s="62">
        <f>SUMIFS('CTE Detail'!$M$1:$M$9999,'CTE Detail'!$D$1:$D$9999,'CTE Analysis'!A474,'CTE Detail'!$Q$1:$Q$9999,"&lt;&gt;NFER")</f>
        <v>0</v>
      </c>
      <c r="I474" s="16"/>
      <c r="K474" s="1"/>
      <c r="L474" s="1"/>
      <c r="X474" s="1">
        <f t="shared" si="17"/>
        <v>0</v>
      </c>
    </row>
    <row r="475" spans="2:24" x14ac:dyDescent="0.25">
      <c r="B475" s="58"/>
      <c r="C475" s="70"/>
      <c r="D475" s="58"/>
      <c r="E475" s="62"/>
      <c r="F475" s="62"/>
      <c r="G475" s="62"/>
      <c r="H475" s="62">
        <f>SUMIFS('CTE Detail'!$M$1:$M$9999,'CTE Detail'!$D$1:$D$9999,'CTE Analysis'!A475,'CTE Detail'!$Q$1:$Q$9999,"&lt;&gt;NFER")</f>
        <v>0</v>
      </c>
      <c r="I475" s="16"/>
      <c r="K475" s="1"/>
      <c r="L475" s="1"/>
      <c r="X475" s="1">
        <f t="shared" si="17"/>
        <v>0</v>
      </c>
    </row>
    <row r="476" spans="2:24" x14ac:dyDescent="0.25">
      <c r="B476" s="58"/>
      <c r="C476" s="70"/>
      <c r="D476" s="58"/>
      <c r="E476" s="62"/>
      <c r="F476" s="62"/>
      <c r="G476" s="62"/>
      <c r="H476" s="62">
        <f>SUMIFS('CTE Detail'!$M$1:$M$9999,'CTE Detail'!$D$1:$D$9999,'CTE Analysis'!A476,'CTE Detail'!$Q$1:$Q$9999,"&lt;&gt;NFER")</f>
        <v>0</v>
      </c>
      <c r="I476" s="16"/>
      <c r="K476" s="1"/>
      <c r="L476" s="1"/>
      <c r="X476" s="1">
        <f t="shared" si="17"/>
        <v>0</v>
      </c>
    </row>
    <row r="477" spans="2:24" x14ac:dyDescent="0.25">
      <c r="B477" s="58"/>
      <c r="C477" s="70"/>
      <c r="D477" s="58"/>
      <c r="E477" s="62"/>
      <c r="F477" s="62"/>
      <c r="G477" s="62"/>
      <c r="H477" s="62">
        <f>SUMIFS('CTE Detail'!$M$1:$M$9999,'CTE Detail'!$D$1:$D$9999,'CTE Analysis'!A477,'CTE Detail'!$Q$1:$Q$9999,"&lt;&gt;NFER")</f>
        <v>0</v>
      </c>
      <c r="I477" s="16"/>
      <c r="K477" s="1"/>
      <c r="L477" s="1"/>
      <c r="X477" s="1">
        <f t="shared" si="17"/>
        <v>0</v>
      </c>
    </row>
    <row r="478" spans="2:24" x14ac:dyDescent="0.25">
      <c r="B478" s="58"/>
      <c r="C478" s="70"/>
      <c r="D478" s="58"/>
      <c r="E478" s="62"/>
      <c r="F478" s="62"/>
      <c r="G478" s="62"/>
      <c r="H478" s="62">
        <f>SUMIFS('CTE Detail'!$M$1:$M$9999,'CTE Detail'!$D$1:$D$9999,'CTE Analysis'!A478,'CTE Detail'!$Q$1:$Q$9999,"&lt;&gt;NFER")</f>
        <v>0</v>
      </c>
      <c r="I478" s="16"/>
      <c r="K478" s="1"/>
      <c r="L478" s="1"/>
      <c r="X478" s="1">
        <f t="shared" si="17"/>
        <v>0</v>
      </c>
    </row>
    <row r="479" spans="2:24" x14ac:dyDescent="0.25">
      <c r="B479" s="58"/>
      <c r="C479" s="70"/>
      <c r="D479" s="58"/>
      <c r="E479" s="62"/>
      <c r="F479" s="62"/>
      <c r="G479" s="62"/>
      <c r="H479" s="62">
        <f>SUMIFS('CTE Detail'!$M$1:$M$9999,'CTE Detail'!$D$1:$D$9999,'CTE Analysis'!A479,'CTE Detail'!$Q$1:$Q$9999,"&lt;&gt;NFER")</f>
        <v>0</v>
      </c>
      <c r="I479" s="16"/>
      <c r="K479" s="1"/>
      <c r="L479" s="1"/>
      <c r="X479" s="1">
        <f t="shared" si="17"/>
        <v>0</v>
      </c>
    </row>
    <row r="480" spans="2:24" x14ac:dyDescent="0.25">
      <c r="B480" s="58"/>
      <c r="C480" s="70"/>
      <c r="D480" s="58"/>
      <c r="E480" s="62"/>
      <c r="F480" s="62"/>
      <c r="G480" s="62"/>
      <c r="H480" s="62">
        <f>SUMIFS('CTE Detail'!$M$1:$M$9999,'CTE Detail'!$D$1:$D$9999,'CTE Analysis'!A480,'CTE Detail'!$Q$1:$Q$9999,"&lt;&gt;NFER")</f>
        <v>0</v>
      </c>
      <c r="I480" s="16"/>
      <c r="K480" s="1"/>
      <c r="L480" s="1"/>
      <c r="X480" s="1">
        <f t="shared" si="17"/>
        <v>0</v>
      </c>
    </row>
    <row r="481" spans="2:24" x14ac:dyDescent="0.25">
      <c r="B481" s="58"/>
      <c r="C481" s="70"/>
      <c r="D481" s="58"/>
      <c r="E481" s="62"/>
      <c r="F481" s="62"/>
      <c r="G481" s="62"/>
      <c r="H481" s="62">
        <f>SUMIFS('CTE Detail'!$M$1:$M$9999,'CTE Detail'!$D$1:$D$9999,'CTE Analysis'!A481,'CTE Detail'!$Q$1:$Q$9999,"&lt;&gt;NFER")</f>
        <v>0</v>
      </c>
      <c r="I481" s="16"/>
      <c r="K481" s="1"/>
      <c r="L481" s="1"/>
      <c r="X481" s="1">
        <f t="shared" si="17"/>
        <v>0</v>
      </c>
    </row>
    <row r="482" spans="2:24" x14ac:dyDescent="0.25">
      <c r="B482" s="58"/>
      <c r="C482" s="70"/>
      <c r="D482" s="58"/>
      <c r="E482" s="62"/>
      <c r="F482" s="62"/>
      <c r="G482" s="62"/>
      <c r="H482" s="62">
        <f>SUMIFS('CTE Detail'!$M$1:$M$9999,'CTE Detail'!$D$1:$D$9999,'CTE Analysis'!A482,'CTE Detail'!$Q$1:$Q$9999,"&lt;&gt;NFER")</f>
        <v>0</v>
      </c>
      <c r="I482" s="16"/>
      <c r="K482" s="1"/>
      <c r="L482" s="1"/>
      <c r="X482" s="1">
        <f t="shared" si="17"/>
        <v>0</v>
      </c>
    </row>
    <row r="483" spans="2:24" x14ac:dyDescent="0.25">
      <c r="B483" s="58"/>
      <c r="C483" s="70"/>
      <c r="D483" s="58"/>
      <c r="E483" s="62"/>
      <c r="F483" s="62"/>
      <c r="G483" s="62"/>
      <c r="H483" s="62">
        <f>SUMIFS('CTE Detail'!$M$1:$M$9999,'CTE Detail'!$D$1:$D$9999,'CTE Analysis'!A483,'CTE Detail'!$Q$1:$Q$9999,"&lt;&gt;NFER")</f>
        <v>0</v>
      </c>
      <c r="I483" s="16"/>
      <c r="K483" s="1"/>
      <c r="L483" s="1"/>
      <c r="X483" s="1">
        <f t="shared" si="17"/>
        <v>0</v>
      </c>
    </row>
    <row r="484" spans="2:24" x14ac:dyDescent="0.25">
      <c r="B484" s="58"/>
      <c r="C484" s="70"/>
      <c r="D484" s="58"/>
      <c r="E484" s="62"/>
      <c r="F484" s="62"/>
      <c r="G484" s="62"/>
      <c r="H484" s="62">
        <f>SUMIFS('CTE Detail'!$M$1:$M$9999,'CTE Detail'!$D$1:$D$9999,'CTE Analysis'!A484,'CTE Detail'!$Q$1:$Q$9999,"&lt;&gt;NFER")</f>
        <v>0</v>
      </c>
      <c r="I484" s="16"/>
      <c r="K484" s="1"/>
      <c r="L484" s="1"/>
      <c r="X484" s="1">
        <f t="shared" si="17"/>
        <v>0</v>
      </c>
    </row>
    <row r="485" spans="2:24" x14ac:dyDescent="0.25">
      <c r="B485" s="58"/>
      <c r="C485" s="70"/>
      <c r="D485" s="58"/>
      <c r="E485" s="62"/>
      <c r="F485" s="62"/>
      <c r="G485" s="62"/>
      <c r="H485" s="62">
        <f>SUMIFS('CTE Detail'!$M$1:$M$9999,'CTE Detail'!$D$1:$D$9999,'CTE Analysis'!A485,'CTE Detail'!$Q$1:$Q$9999,"&lt;&gt;NFER")</f>
        <v>0</v>
      </c>
      <c r="I485" s="16"/>
      <c r="K485" s="1"/>
      <c r="L485" s="1"/>
      <c r="X485" s="1">
        <f t="shared" si="17"/>
        <v>0</v>
      </c>
    </row>
    <row r="486" spans="2:24" x14ac:dyDescent="0.25">
      <c r="B486" s="58"/>
      <c r="C486" s="70"/>
      <c r="D486" s="58"/>
      <c r="E486" s="62"/>
      <c r="F486" s="62"/>
      <c r="G486" s="62"/>
      <c r="H486" s="62">
        <f>SUMIFS('CTE Detail'!$M$1:$M$9999,'CTE Detail'!$D$1:$D$9999,'CTE Analysis'!A486,'CTE Detail'!$Q$1:$Q$9999,"&lt;&gt;NFER")</f>
        <v>0</v>
      </c>
      <c r="I486" s="16"/>
      <c r="K486" s="1"/>
      <c r="L486" s="1"/>
      <c r="X486" s="1">
        <f t="shared" si="17"/>
        <v>0</v>
      </c>
    </row>
    <row r="487" spans="2:24" x14ac:dyDescent="0.25">
      <c r="B487" s="58"/>
      <c r="C487" s="70"/>
      <c r="D487" s="58"/>
      <c r="E487" s="62"/>
      <c r="F487" s="62"/>
      <c r="G487" s="62"/>
      <c r="H487" s="62">
        <f>SUMIFS('CTE Detail'!$M$1:$M$9999,'CTE Detail'!$D$1:$D$9999,'CTE Analysis'!A487,'CTE Detail'!$Q$1:$Q$9999,"&lt;&gt;NFER")</f>
        <v>0</v>
      </c>
      <c r="I487" s="16"/>
      <c r="K487" s="1"/>
      <c r="L487" s="1"/>
      <c r="X487" s="1">
        <f t="shared" si="17"/>
        <v>0</v>
      </c>
    </row>
    <row r="488" spans="2:24" x14ac:dyDescent="0.25">
      <c r="B488" s="58"/>
      <c r="C488" s="70"/>
      <c r="D488" s="58"/>
      <c r="E488" s="62"/>
      <c r="F488" s="62"/>
      <c r="G488" s="62"/>
      <c r="H488" s="62">
        <f>SUMIFS('CTE Detail'!$M$1:$M$9999,'CTE Detail'!$D$1:$D$9999,'CTE Analysis'!A488,'CTE Detail'!$Q$1:$Q$9999,"&lt;&gt;NFER")</f>
        <v>0</v>
      </c>
      <c r="I488" s="16"/>
      <c r="K488" s="1"/>
      <c r="L488" s="1"/>
      <c r="X488" s="1">
        <f t="shared" si="17"/>
        <v>0</v>
      </c>
    </row>
    <row r="489" spans="2:24" x14ac:dyDescent="0.25">
      <c r="B489" s="58"/>
      <c r="C489" s="70"/>
      <c r="D489" s="58"/>
      <c r="E489" s="62"/>
      <c r="F489" s="62"/>
      <c r="G489" s="62"/>
      <c r="H489" s="62">
        <f>SUMIFS('CTE Detail'!$M$1:$M$9999,'CTE Detail'!$D$1:$D$9999,'CTE Analysis'!A489,'CTE Detail'!$Q$1:$Q$9999,"&lt;&gt;NFER")</f>
        <v>0</v>
      </c>
      <c r="I489" s="16"/>
      <c r="K489" s="1"/>
      <c r="L489" s="1"/>
      <c r="X489" s="1">
        <f t="shared" si="17"/>
        <v>0</v>
      </c>
    </row>
    <row r="490" spans="2:24" x14ac:dyDescent="0.25">
      <c r="B490" s="58"/>
      <c r="C490" s="70"/>
      <c r="D490" s="58"/>
      <c r="E490" s="62"/>
      <c r="F490" s="62"/>
      <c r="G490" s="62"/>
      <c r="H490" s="62">
        <f>SUMIFS('CTE Detail'!$M$1:$M$9999,'CTE Detail'!$D$1:$D$9999,'CTE Analysis'!A490,'CTE Detail'!$Q$1:$Q$9999,"&lt;&gt;NFER")</f>
        <v>0</v>
      </c>
      <c r="I490" s="16"/>
      <c r="K490" s="1"/>
      <c r="L490" s="1"/>
      <c r="X490" s="1">
        <f t="shared" si="17"/>
        <v>0</v>
      </c>
    </row>
    <row r="491" spans="2:24" x14ac:dyDescent="0.25">
      <c r="B491" s="58"/>
      <c r="C491" s="70"/>
      <c r="D491" s="58"/>
      <c r="E491" s="62"/>
      <c r="F491" s="62"/>
      <c r="G491" s="62"/>
      <c r="H491" s="62">
        <f>SUMIFS('CTE Detail'!$M$1:$M$9999,'CTE Detail'!$D$1:$D$9999,'CTE Analysis'!A491,'CTE Detail'!$Q$1:$Q$9999,"&lt;&gt;NFER")</f>
        <v>0</v>
      </c>
      <c r="I491" s="16"/>
      <c r="K491" s="1"/>
      <c r="L491" s="1"/>
      <c r="X491" s="1">
        <f t="shared" si="17"/>
        <v>0</v>
      </c>
    </row>
    <row r="492" spans="2:24" x14ac:dyDescent="0.25">
      <c r="B492" s="58"/>
      <c r="C492" s="70"/>
      <c r="D492" s="58"/>
      <c r="E492" s="62"/>
      <c r="F492" s="62"/>
      <c r="G492" s="62"/>
      <c r="H492" s="62">
        <f>SUMIFS('CTE Detail'!$M$1:$M$9999,'CTE Detail'!$D$1:$D$9999,'CTE Analysis'!A492,'CTE Detail'!$Q$1:$Q$9999,"&lt;&gt;NFER")</f>
        <v>0</v>
      </c>
      <c r="I492" s="16"/>
      <c r="K492" s="1"/>
      <c r="L492" s="1"/>
      <c r="X492" s="1">
        <f t="shared" si="17"/>
        <v>0</v>
      </c>
    </row>
    <row r="493" spans="2:24" x14ac:dyDescent="0.25">
      <c r="B493" s="58"/>
      <c r="C493" s="70"/>
      <c r="D493" s="58"/>
      <c r="E493" s="62"/>
      <c r="F493" s="62"/>
      <c r="G493" s="62"/>
      <c r="H493" s="62">
        <f>SUMIFS('CTE Detail'!$M$1:$M$9999,'CTE Detail'!$D$1:$D$9999,'CTE Analysis'!A493,'CTE Detail'!$Q$1:$Q$9999,"&lt;&gt;NFER")</f>
        <v>0</v>
      </c>
      <c r="I493" s="16"/>
      <c r="K493" s="1"/>
      <c r="L493" s="1"/>
      <c r="X493" s="1">
        <f t="shared" si="17"/>
        <v>0</v>
      </c>
    </row>
    <row r="494" spans="2:24" x14ac:dyDescent="0.25">
      <c r="B494" s="58"/>
      <c r="C494" s="70"/>
      <c r="D494" s="58"/>
      <c r="E494" s="62"/>
      <c r="F494" s="62"/>
      <c r="G494" s="62"/>
      <c r="H494" s="62">
        <f>SUMIFS('CTE Detail'!$M$1:$M$9999,'CTE Detail'!$D$1:$D$9999,'CTE Analysis'!A494,'CTE Detail'!$Q$1:$Q$9999,"&lt;&gt;NFER")</f>
        <v>0</v>
      </c>
      <c r="I494" s="16"/>
      <c r="K494" s="1"/>
      <c r="L494" s="1"/>
      <c r="X494" s="1">
        <f t="shared" si="17"/>
        <v>0</v>
      </c>
    </row>
    <row r="495" spans="2:24" x14ac:dyDescent="0.25">
      <c r="B495" s="58"/>
      <c r="C495" s="70"/>
      <c r="D495" s="58"/>
      <c r="E495" s="62"/>
      <c r="F495" s="62"/>
      <c r="G495" s="62"/>
      <c r="H495" s="62">
        <f>SUMIFS('CTE Detail'!$M$1:$M$9999,'CTE Detail'!$D$1:$D$9999,'CTE Analysis'!A495,'CTE Detail'!$Q$1:$Q$9999,"&lt;&gt;NFER")</f>
        <v>0</v>
      </c>
      <c r="I495" s="16"/>
      <c r="K495" s="1"/>
      <c r="L495" s="1"/>
      <c r="X495" s="1">
        <f t="shared" si="17"/>
        <v>0</v>
      </c>
    </row>
    <row r="496" spans="2:24" x14ac:dyDescent="0.25">
      <c r="B496" s="58"/>
      <c r="C496" s="70"/>
      <c r="D496" s="58"/>
      <c r="E496" s="62"/>
      <c r="F496" s="62"/>
      <c r="G496" s="62"/>
      <c r="H496" s="62">
        <f>SUMIFS('CTE Detail'!$M$1:$M$9999,'CTE Detail'!$D$1:$D$9999,'CTE Analysis'!A496,'CTE Detail'!$Q$1:$Q$9999,"&lt;&gt;NFER")</f>
        <v>0</v>
      </c>
      <c r="I496" s="16"/>
      <c r="K496" s="1"/>
      <c r="L496" s="1"/>
      <c r="X496" s="1">
        <f t="shared" si="17"/>
        <v>0</v>
      </c>
    </row>
    <row r="497" spans="2:24" x14ac:dyDescent="0.25">
      <c r="B497" s="58"/>
      <c r="C497" s="70"/>
      <c r="D497" s="58"/>
      <c r="E497" s="62"/>
      <c r="F497" s="62"/>
      <c r="G497" s="62"/>
      <c r="H497" s="62">
        <f>SUMIFS('CTE Detail'!$M$1:$M$9999,'CTE Detail'!$D$1:$D$9999,'CTE Analysis'!A497,'CTE Detail'!$Q$1:$Q$9999,"&lt;&gt;NFER")</f>
        <v>0</v>
      </c>
      <c r="I497" s="16"/>
      <c r="K497" s="1"/>
      <c r="L497" s="1"/>
      <c r="X497" s="1">
        <f t="shared" si="17"/>
        <v>0</v>
      </c>
    </row>
    <row r="498" spans="2:24" x14ac:dyDescent="0.25">
      <c r="B498" s="58"/>
      <c r="C498" s="70"/>
      <c r="D498" s="58"/>
      <c r="E498" s="62"/>
      <c r="F498" s="62"/>
      <c r="G498" s="62"/>
      <c r="H498" s="62">
        <f>SUMIFS('CTE Detail'!$M$1:$M$9999,'CTE Detail'!$D$1:$D$9999,'CTE Analysis'!A498,'CTE Detail'!$Q$1:$Q$9999,"&lt;&gt;NFER")</f>
        <v>0</v>
      </c>
      <c r="I498" s="16"/>
      <c r="K498" s="1"/>
      <c r="L498" s="1"/>
      <c r="X498" s="1">
        <f t="shared" si="17"/>
        <v>0</v>
      </c>
    </row>
    <row r="499" spans="2:24" x14ac:dyDescent="0.25">
      <c r="B499" s="58"/>
      <c r="C499" s="70"/>
      <c r="D499" s="58"/>
      <c r="E499" s="62"/>
      <c r="F499" s="62"/>
      <c r="G499" s="62"/>
      <c r="H499" s="62">
        <f>SUMIFS('CTE Detail'!$M$1:$M$9999,'CTE Detail'!$D$1:$D$9999,'CTE Analysis'!A499,'CTE Detail'!$Q$1:$Q$9999,"&lt;&gt;NFER")</f>
        <v>0</v>
      </c>
      <c r="I499" s="16"/>
      <c r="K499" s="1"/>
      <c r="L499" s="1"/>
      <c r="X499" s="1">
        <f t="shared" si="17"/>
        <v>0</v>
      </c>
    </row>
    <row r="500" spans="2:24" x14ac:dyDescent="0.25">
      <c r="B500" s="58"/>
      <c r="C500" s="70"/>
      <c r="D500" s="58"/>
      <c r="E500" s="62"/>
      <c r="F500" s="62"/>
      <c r="G500" s="62"/>
      <c r="H500" s="62">
        <f>SUMIFS('CTE Detail'!$M$1:$M$9999,'CTE Detail'!$D$1:$D$9999,'CTE Analysis'!A500,'CTE Detail'!$Q$1:$Q$9999,"&lt;&gt;NFER")</f>
        <v>0</v>
      </c>
      <c r="I500" s="16"/>
      <c r="K500" s="1"/>
      <c r="L500" s="1"/>
      <c r="X500" s="1">
        <f t="shared" si="17"/>
        <v>0</v>
      </c>
    </row>
    <row r="501" spans="2:24" x14ac:dyDescent="0.25">
      <c r="B501" s="58"/>
      <c r="C501" s="70"/>
      <c r="D501" s="58"/>
      <c r="E501" s="62"/>
      <c r="F501" s="62"/>
      <c r="G501" s="62"/>
      <c r="H501" s="62">
        <f>SUMIFS('CTE Detail'!$M$1:$M$9999,'CTE Detail'!$D$1:$D$9999,'CTE Analysis'!A501,'CTE Detail'!$Q$1:$Q$9999,"&lt;&gt;NFER")</f>
        <v>0</v>
      </c>
      <c r="I501" s="16"/>
      <c r="K501" s="1"/>
      <c r="L501" s="1"/>
      <c r="X501" s="1">
        <f t="shared" si="17"/>
        <v>0</v>
      </c>
    </row>
    <row r="502" spans="2:24" x14ac:dyDescent="0.25">
      <c r="B502" s="58"/>
      <c r="C502" s="70"/>
      <c r="D502" s="58"/>
      <c r="E502" s="62"/>
      <c r="F502" s="62"/>
      <c r="G502" s="62"/>
      <c r="H502" s="62">
        <f>SUMIFS('CTE Detail'!$M$1:$M$9999,'CTE Detail'!$D$1:$D$9999,'CTE Analysis'!A502,'CTE Detail'!$Q$1:$Q$9999,"&lt;&gt;NFER")</f>
        <v>0</v>
      </c>
      <c r="I502" s="16"/>
      <c r="K502" s="1"/>
      <c r="L502" s="1"/>
      <c r="X502" s="1">
        <f t="shared" si="17"/>
        <v>0</v>
      </c>
    </row>
    <row r="503" spans="2:24" x14ac:dyDescent="0.25">
      <c r="B503" s="58"/>
      <c r="C503" s="70"/>
      <c r="D503" s="58"/>
      <c r="E503" s="62"/>
      <c r="F503" s="62"/>
      <c r="G503" s="62"/>
      <c r="H503" s="62">
        <f>SUMIFS('CTE Detail'!$M$1:$M$9999,'CTE Detail'!$D$1:$D$9999,'CTE Analysis'!A503,'CTE Detail'!$Q$1:$Q$9999,"&lt;&gt;NFER")</f>
        <v>0</v>
      </c>
      <c r="I503" s="16"/>
      <c r="K503" s="1"/>
      <c r="L503" s="1"/>
      <c r="X503" s="1">
        <f t="shared" si="17"/>
        <v>0</v>
      </c>
    </row>
    <row r="504" spans="2:24" x14ac:dyDescent="0.25">
      <c r="B504" s="58"/>
      <c r="C504" s="70"/>
      <c r="D504" s="58"/>
      <c r="E504" s="62"/>
      <c r="F504" s="62"/>
      <c r="G504" s="62"/>
      <c r="H504" s="62">
        <f>SUMIFS('CTE Detail'!$M$1:$M$9999,'CTE Detail'!$D$1:$D$9999,'CTE Analysis'!A504,'CTE Detail'!$Q$1:$Q$9999,"&lt;&gt;NFER")</f>
        <v>0</v>
      </c>
      <c r="I504" s="16"/>
      <c r="K504" s="1"/>
      <c r="L504" s="1"/>
      <c r="X504" s="1">
        <f t="shared" si="17"/>
        <v>0</v>
      </c>
    </row>
    <row r="505" spans="2:24" x14ac:dyDescent="0.25">
      <c r="B505" s="58"/>
      <c r="C505" s="70"/>
      <c r="D505" s="58"/>
      <c r="E505" s="62"/>
      <c r="F505" s="62"/>
      <c r="G505" s="62"/>
      <c r="H505" s="62">
        <f>SUMIFS('CTE Detail'!$M$1:$M$9999,'CTE Detail'!$D$1:$D$9999,'CTE Analysis'!A505,'CTE Detail'!$Q$1:$Q$9999,"&lt;&gt;NFER")</f>
        <v>0</v>
      </c>
      <c r="I505" s="16"/>
      <c r="K505" s="1"/>
      <c r="L505" s="1"/>
      <c r="X505" s="1">
        <f t="shared" si="17"/>
        <v>0</v>
      </c>
    </row>
    <row r="506" spans="2:24" x14ac:dyDescent="0.25">
      <c r="B506" s="58"/>
      <c r="C506" s="70"/>
      <c r="D506" s="58"/>
      <c r="E506" s="62"/>
      <c r="F506" s="62"/>
      <c r="G506" s="62"/>
      <c r="H506" s="62">
        <f>SUMIFS('CTE Detail'!$M$1:$M$9999,'CTE Detail'!$D$1:$D$9999,'CTE Analysis'!A506,'CTE Detail'!$Q$1:$Q$9999,"&lt;&gt;NFER")</f>
        <v>0</v>
      </c>
      <c r="I506" s="16"/>
      <c r="K506" s="1"/>
      <c r="L506" s="1"/>
      <c r="X506" s="1">
        <f t="shared" si="17"/>
        <v>0</v>
      </c>
    </row>
    <row r="507" spans="2:24" x14ac:dyDescent="0.25">
      <c r="B507" s="58"/>
      <c r="C507" s="70"/>
      <c r="D507" s="58"/>
      <c r="E507" s="62"/>
      <c r="F507" s="62"/>
      <c r="G507" s="62"/>
      <c r="H507" s="62">
        <f>SUMIFS('CTE Detail'!$M$1:$M$9999,'CTE Detail'!$D$1:$D$9999,'CTE Analysis'!A507,'CTE Detail'!$Q$1:$Q$9999,"&lt;&gt;NFER")</f>
        <v>0</v>
      </c>
      <c r="I507" s="16"/>
      <c r="K507" s="1"/>
      <c r="L507" s="1"/>
      <c r="X507" s="1">
        <f t="shared" si="17"/>
        <v>0</v>
      </c>
    </row>
    <row r="508" spans="2:24" x14ac:dyDescent="0.25">
      <c r="B508" s="58"/>
      <c r="C508" s="70"/>
      <c r="D508" s="58"/>
      <c r="E508" s="62"/>
      <c r="F508" s="62"/>
      <c r="G508" s="62"/>
      <c r="H508" s="62">
        <f>SUMIFS('CTE Detail'!$M$1:$M$9999,'CTE Detail'!$D$1:$D$9999,'CTE Analysis'!A508,'CTE Detail'!$Q$1:$Q$9999,"&lt;&gt;NFER")</f>
        <v>0</v>
      </c>
      <c r="I508" s="16"/>
      <c r="K508" s="1"/>
      <c r="L508" s="1"/>
      <c r="X508" s="1">
        <f t="shared" si="17"/>
        <v>0</v>
      </c>
    </row>
    <row r="509" spans="2:24" x14ac:dyDescent="0.25">
      <c r="B509" s="58"/>
      <c r="C509" s="70"/>
      <c r="D509" s="58"/>
      <c r="E509" s="62"/>
      <c r="F509" s="62"/>
      <c r="G509" s="62"/>
      <c r="H509" s="62">
        <f>SUMIFS('CTE Detail'!$M$1:$M$9999,'CTE Detail'!$D$1:$D$9999,'CTE Analysis'!A509,'CTE Detail'!$Q$1:$Q$9999,"&lt;&gt;NFER")</f>
        <v>0</v>
      </c>
      <c r="I509" s="16"/>
      <c r="K509" s="1"/>
      <c r="L509" s="1"/>
      <c r="X509" s="1">
        <f t="shared" si="17"/>
        <v>0</v>
      </c>
    </row>
    <row r="510" spans="2:24" x14ac:dyDescent="0.25">
      <c r="B510" s="58"/>
      <c r="C510" s="70"/>
      <c r="D510" s="58"/>
      <c r="E510" s="62"/>
      <c r="F510" s="62"/>
      <c r="G510" s="62"/>
      <c r="H510" s="62">
        <f>SUMIFS('CTE Detail'!$M$1:$M$9999,'CTE Detail'!$D$1:$D$9999,'CTE Analysis'!A510,'CTE Detail'!$Q$1:$Q$9999,"&lt;&gt;NFER")</f>
        <v>0</v>
      </c>
      <c r="I510" s="16"/>
      <c r="K510" s="1"/>
      <c r="L510" s="1"/>
      <c r="X510" s="1">
        <f t="shared" si="17"/>
        <v>0</v>
      </c>
    </row>
    <row r="511" spans="2:24" x14ac:dyDescent="0.25">
      <c r="B511" s="58"/>
      <c r="C511" s="70"/>
      <c r="D511" s="58"/>
      <c r="E511" s="62"/>
      <c r="F511" s="62"/>
      <c r="G511" s="62"/>
      <c r="H511" s="62">
        <f>SUMIFS('CTE Detail'!$M$1:$M$9999,'CTE Detail'!$D$1:$D$9999,'CTE Analysis'!A511,'CTE Detail'!$Q$1:$Q$9999,"&lt;&gt;NFER")</f>
        <v>0</v>
      </c>
      <c r="I511" s="16"/>
      <c r="K511" s="1"/>
      <c r="L511" s="1"/>
      <c r="X511" s="1">
        <f t="shared" si="17"/>
        <v>0</v>
      </c>
    </row>
    <row r="512" spans="2:24" x14ac:dyDescent="0.25">
      <c r="B512" s="58"/>
      <c r="C512" s="70"/>
      <c r="D512" s="58"/>
      <c r="E512" s="62"/>
      <c r="F512" s="62"/>
      <c r="G512" s="62"/>
      <c r="H512" s="62">
        <f>SUMIFS('CTE Detail'!$M$1:$M$9999,'CTE Detail'!$D$1:$D$9999,'CTE Analysis'!A512,'CTE Detail'!$Q$1:$Q$9999,"&lt;&gt;NFER")</f>
        <v>0</v>
      </c>
      <c r="I512" s="16"/>
      <c r="K512" s="1"/>
      <c r="L512" s="1"/>
      <c r="X512" s="1">
        <f t="shared" si="17"/>
        <v>0</v>
      </c>
    </row>
    <row r="513" spans="2:24" x14ac:dyDescent="0.25">
      <c r="B513" s="58"/>
      <c r="C513" s="70"/>
      <c r="D513" s="58"/>
      <c r="E513" s="62"/>
      <c r="F513" s="62"/>
      <c r="G513" s="62"/>
      <c r="H513" s="62">
        <f>SUMIFS('CTE Detail'!$M$1:$M$9999,'CTE Detail'!$D$1:$D$9999,'CTE Analysis'!A513,'CTE Detail'!$Q$1:$Q$9999,"&lt;&gt;NFER")</f>
        <v>0</v>
      </c>
      <c r="I513" s="16"/>
      <c r="K513" s="1"/>
      <c r="L513" s="1"/>
      <c r="X513" s="1">
        <f t="shared" si="17"/>
        <v>0</v>
      </c>
    </row>
    <row r="514" spans="2:24" x14ac:dyDescent="0.25">
      <c r="B514" s="58"/>
      <c r="C514" s="70"/>
      <c r="D514" s="58"/>
      <c r="E514" s="62"/>
      <c r="F514" s="62"/>
      <c r="G514" s="62"/>
      <c r="H514" s="62">
        <f>SUMIFS('CTE Detail'!$M$1:$M$9999,'CTE Detail'!$D$1:$D$9999,'CTE Analysis'!A514,'CTE Detail'!$Q$1:$Q$9999,"&lt;&gt;NFER")</f>
        <v>0</v>
      </c>
      <c r="I514" s="16"/>
      <c r="K514" s="1"/>
      <c r="L514" s="1"/>
      <c r="X514" s="1">
        <f t="shared" si="17"/>
        <v>0</v>
      </c>
    </row>
    <row r="515" spans="2:24" x14ac:dyDescent="0.25">
      <c r="B515" s="58"/>
      <c r="C515" s="70"/>
      <c r="D515" s="58"/>
      <c r="E515" s="62"/>
      <c r="F515" s="62"/>
      <c r="G515" s="62"/>
      <c r="H515" s="62">
        <f>SUMIFS('CTE Detail'!$M$1:$M$9999,'CTE Detail'!$D$1:$D$9999,'CTE Analysis'!A515,'CTE Detail'!$Q$1:$Q$9999,"&lt;&gt;NFER")</f>
        <v>0</v>
      </c>
      <c r="I515" s="16"/>
      <c r="K515" s="1"/>
      <c r="L515" s="1"/>
      <c r="X515" s="1">
        <f t="shared" si="17"/>
        <v>0</v>
      </c>
    </row>
    <row r="516" spans="2:24" x14ac:dyDescent="0.25">
      <c r="B516" s="58"/>
      <c r="C516" s="70"/>
      <c r="D516" s="58"/>
      <c r="E516" s="62"/>
      <c r="F516" s="62"/>
      <c r="G516" s="62"/>
      <c r="H516" s="62">
        <f>SUMIFS('CTE Detail'!$M$1:$M$9999,'CTE Detail'!$D$1:$D$9999,'CTE Analysis'!A516,'CTE Detail'!$Q$1:$Q$9999,"&lt;&gt;NFER")</f>
        <v>0</v>
      </c>
      <c r="I516" s="16"/>
      <c r="K516" s="1"/>
      <c r="L516" s="1"/>
      <c r="X516" s="1">
        <f t="shared" ref="X516:X541" si="18">SUM(M516:W516)</f>
        <v>0</v>
      </c>
    </row>
    <row r="517" spans="2:24" x14ac:dyDescent="0.25">
      <c r="B517" s="58"/>
      <c r="C517" s="70"/>
      <c r="D517" s="58"/>
      <c r="E517" s="62"/>
      <c r="F517" s="62"/>
      <c r="G517" s="62"/>
      <c r="H517" s="62">
        <f>SUMIFS('CTE Detail'!$M$1:$M$9999,'CTE Detail'!$D$1:$D$9999,'CTE Analysis'!A517,'CTE Detail'!$Q$1:$Q$9999,"&lt;&gt;NFER")</f>
        <v>0</v>
      </c>
      <c r="I517" s="16"/>
      <c r="K517" s="1"/>
      <c r="L517" s="1"/>
      <c r="X517" s="1">
        <f t="shared" si="18"/>
        <v>0</v>
      </c>
    </row>
    <row r="518" spans="2:24" x14ac:dyDescent="0.25">
      <c r="B518" s="58"/>
      <c r="C518" s="70"/>
      <c r="D518" s="58"/>
      <c r="E518" s="62"/>
      <c r="F518" s="62"/>
      <c r="G518" s="62"/>
      <c r="H518" s="62">
        <f>SUMIFS('CTE Detail'!$M$1:$M$9999,'CTE Detail'!$D$1:$D$9999,'CTE Analysis'!A518,'CTE Detail'!$Q$1:$Q$9999,"&lt;&gt;NFER")</f>
        <v>0</v>
      </c>
      <c r="I518" s="16"/>
      <c r="K518" s="1"/>
      <c r="L518" s="1"/>
      <c r="X518" s="1">
        <f t="shared" si="18"/>
        <v>0</v>
      </c>
    </row>
    <row r="519" spans="2:24" x14ac:dyDescent="0.25">
      <c r="B519" s="58"/>
      <c r="C519" s="70"/>
      <c r="D519" s="58"/>
      <c r="E519" s="62"/>
      <c r="F519" s="62"/>
      <c r="G519" s="62"/>
      <c r="H519" s="62">
        <f>SUMIFS('CTE Detail'!$M$1:$M$9999,'CTE Detail'!$D$1:$D$9999,'CTE Analysis'!A519,'CTE Detail'!$Q$1:$Q$9999,"&lt;&gt;NFER")</f>
        <v>0</v>
      </c>
      <c r="I519" s="16"/>
      <c r="K519" s="1"/>
      <c r="L519" s="1"/>
      <c r="X519" s="1">
        <f t="shared" si="18"/>
        <v>0</v>
      </c>
    </row>
    <row r="520" spans="2:24" x14ac:dyDescent="0.25">
      <c r="B520" s="58"/>
      <c r="C520" s="70"/>
      <c r="D520" s="58"/>
      <c r="E520" s="62"/>
      <c r="F520" s="62"/>
      <c r="G520" s="62"/>
      <c r="H520" s="62">
        <f>SUMIFS('CTE Detail'!$M$1:$M$9999,'CTE Detail'!$D$1:$D$9999,'CTE Analysis'!A520,'CTE Detail'!$Q$1:$Q$9999,"&lt;&gt;NFER")</f>
        <v>0</v>
      </c>
      <c r="I520" s="16"/>
      <c r="K520" s="1"/>
      <c r="L520" s="1"/>
      <c r="X520" s="1">
        <f t="shared" si="18"/>
        <v>0</v>
      </c>
    </row>
    <row r="521" spans="2:24" x14ac:dyDescent="0.25">
      <c r="B521" s="58"/>
      <c r="C521" s="70"/>
      <c r="D521" s="58"/>
      <c r="E521" s="62"/>
      <c r="F521" s="62"/>
      <c r="G521" s="62"/>
      <c r="H521" s="62">
        <f>SUMIFS('CTE Detail'!$M$1:$M$9999,'CTE Detail'!$D$1:$D$9999,'CTE Analysis'!A521,'CTE Detail'!$Q$1:$Q$9999,"&lt;&gt;NFER")</f>
        <v>0</v>
      </c>
      <c r="I521" s="16"/>
      <c r="K521" s="1"/>
      <c r="L521" s="1"/>
      <c r="X521" s="1">
        <f t="shared" si="18"/>
        <v>0</v>
      </c>
    </row>
    <row r="522" spans="2:24" x14ac:dyDescent="0.25">
      <c r="B522" s="58"/>
      <c r="C522" s="70"/>
      <c r="D522" s="58"/>
      <c r="E522" s="62"/>
      <c r="F522" s="62"/>
      <c r="G522" s="62"/>
      <c r="H522" s="62">
        <f>SUMIFS('CTE Detail'!$M$1:$M$9999,'CTE Detail'!$D$1:$D$9999,'CTE Analysis'!A522,'CTE Detail'!$Q$1:$Q$9999,"&lt;&gt;NFER")</f>
        <v>0</v>
      </c>
      <c r="I522" s="16"/>
      <c r="K522" s="1"/>
      <c r="L522" s="1"/>
      <c r="X522" s="1">
        <f t="shared" si="18"/>
        <v>0</v>
      </c>
    </row>
    <row r="523" spans="2:24" x14ac:dyDescent="0.25">
      <c r="B523" s="58"/>
      <c r="C523" s="70"/>
      <c r="D523" s="58"/>
      <c r="E523" s="62"/>
      <c r="F523" s="62"/>
      <c r="G523" s="62"/>
      <c r="H523" s="62">
        <f>SUMIFS('CTE Detail'!$M$1:$M$9999,'CTE Detail'!$D$1:$D$9999,'CTE Analysis'!A523,'CTE Detail'!$Q$1:$Q$9999,"&lt;&gt;NFER")</f>
        <v>0</v>
      </c>
      <c r="I523" s="16"/>
      <c r="K523" s="1"/>
      <c r="L523" s="1"/>
      <c r="X523" s="1">
        <f t="shared" si="18"/>
        <v>0</v>
      </c>
    </row>
    <row r="524" spans="2:24" x14ac:dyDescent="0.25">
      <c r="B524" s="58"/>
      <c r="C524" s="70"/>
      <c r="D524" s="58"/>
      <c r="E524" s="62"/>
      <c r="F524" s="62"/>
      <c r="G524" s="62"/>
      <c r="H524" s="62">
        <f>SUMIFS('CTE Detail'!$M$1:$M$9999,'CTE Detail'!$D$1:$D$9999,'CTE Analysis'!A524,'CTE Detail'!$Q$1:$Q$9999,"&lt;&gt;NFER")</f>
        <v>0</v>
      </c>
      <c r="I524" s="16"/>
      <c r="K524" s="1"/>
      <c r="L524" s="1"/>
      <c r="X524" s="1">
        <f t="shared" si="18"/>
        <v>0</v>
      </c>
    </row>
    <row r="525" spans="2:24" x14ac:dyDescent="0.25">
      <c r="B525" s="58"/>
      <c r="C525" s="70"/>
      <c r="D525" s="58"/>
      <c r="E525" s="62"/>
      <c r="F525" s="62"/>
      <c r="G525" s="62"/>
      <c r="H525" s="62">
        <f>SUMIFS('CTE Detail'!$M$1:$M$9999,'CTE Detail'!$D$1:$D$9999,'CTE Analysis'!A525,'CTE Detail'!$Q$1:$Q$9999,"&lt;&gt;NFER")</f>
        <v>0</v>
      </c>
      <c r="I525" s="16"/>
      <c r="K525" s="1"/>
      <c r="L525" s="1"/>
      <c r="X525" s="1">
        <f t="shared" si="18"/>
        <v>0</v>
      </c>
    </row>
    <row r="526" spans="2:24" x14ac:dyDescent="0.25">
      <c r="B526" s="58"/>
      <c r="C526" s="70"/>
      <c r="D526" s="58"/>
      <c r="E526" s="62"/>
      <c r="F526" s="62"/>
      <c r="G526" s="62"/>
      <c r="H526" s="62">
        <f>SUMIFS('CTE Detail'!$M$1:$M$9999,'CTE Detail'!$D$1:$D$9999,'CTE Analysis'!A526,'CTE Detail'!$Q$1:$Q$9999,"&lt;&gt;NFER")</f>
        <v>0</v>
      </c>
      <c r="I526" s="16"/>
      <c r="K526" s="1"/>
      <c r="L526" s="1"/>
      <c r="X526" s="1">
        <f t="shared" si="18"/>
        <v>0</v>
      </c>
    </row>
    <row r="527" spans="2:24" x14ac:dyDescent="0.25">
      <c r="B527" s="58"/>
      <c r="C527" s="70"/>
      <c r="D527" s="58"/>
      <c r="E527" s="62"/>
      <c r="F527" s="62"/>
      <c r="G527" s="62"/>
      <c r="H527" s="62">
        <f>SUMIFS('CTE Detail'!$M$1:$M$9999,'CTE Detail'!$D$1:$D$9999,'CTE Analysis'!A527,'CTE Detail'!$Q$1:$Q$9999,"&lt;&gt;NFER")</f>
        <v>0</v>
      </c>
      <c r="I527" s="16"/>
      <c r="K527" s="1"/>
      <c r="L527" s="1"/>
      <c r="X527" s="1">
        <f t="shared" si="18"/>
        <v>0</v>
      </c>
    </row>
    <row r="528" spans="2:24" x14ac:dyDescent="0.25">
      <c r="B528" s="58"/>
      <c r="C528" s="70"/>
      <c r="D528" s="58"/>
      <c r="E528" s="62"/>
      <c r="F528" s="62"/>
      <c r="G528" s="62"/>
      <c r="H528" s="62">
        <f>SUMIFS('CTE Detail'!$M$1:$M$9999,'CTE Detail'!$D$1:$D$9999,'CTE Analysis'!A528,'CTE Detail'!$Q$1:$Q$9999,"&lt;&gt;NFER")</f>
        <v>0</v>
      </c>
      <c r="I528" s="16"/>
      <c r="K528" s="1"/>
      <c r="L528" s="1"/>
      <c r="X528" s="1">
        <f t="shared" si="18"/>
        <v>0</v>
      </c>
    </row>
    <row r="529" spans="2:24" x14ac:dyDescent="0.25">
      <c r="B529" s="58"/>
      <c r="C529" s="70"/>
      <c r="D529" s="58"/>
      <c r="E529" s="62"/>
      <c r="F529" s="62"/>
      <c r="G529" s="62"/>
      <c r="H529" s="62">
        <f>SUMIFS('CTE Detail'!$M$1:$M$9999,'CTE Detail'!$D$1:$D$9999,'CTE Analysis'!A529,'CTE Detail'!$Q$1:$Q$9999,"&lt;&gt;NFER")</f>
        <v>0</v>
      </c>
      <c r="I529" s="16"/>
      <c r="K529" s="1"/>
      <c r="L529" s="1"/>
      <c r="X529" s="1">
        <f t="shared" si="18"/>
        <v>0</v>
      </c>
    </row>
    <row r="530" spans="2:24" x14ac:dyDescent="0.25">
      <c r="B530" s="58"/>
      <c r="C530" s="70"/>
      <c r="D530" s="58"/>
      <c r="E530" s="62"/>
      <c r="F530" s="62"/>
      <c r="G530" s="62"/>
      <c r="H530" s="62">
        <f>SUMIFS('CTE Detail'!$M$1:$M$9999,'CTE Detail'!$D$1:$D$9999,'CTE Analysis'!A530,'CTE Detail'!$Q$1:$Q$9999,"&lt;&gt;NFER")</f>
        <v>0</v>
      </c>
      <c r="I530" s="16"/>
      <c r="K530" s="1"/>
      <c r="L530" s="1"/>
      <c r="X530" s="1">
        <f t="shared" si="18"/>
        <v>0</v>
      </c>
    </row>
    <row r="531" spans="2:24" x14ac:dyDescent="0.25">
      <c r="B531" s="58"/>
      <c r="C531" s="70"/>
      <c r="D531" s="58"/>
      <c r="E531" s="62"/>
      <c r="F531" s="62"/>
      <c r="G531" s="62"/>
      <c r="H531" s="62">
        <f>SUMIFS('CTE Detail'!$M$1:$M$9999,'CTE Detail'!$D$1:$D$9999,'CTE Analysis'!A531,'CTE Detail'!$Q$1:$Q$9999,"&lt;&gt;NFER")</f>
        <v>0</v>
      </c>
      <c r="I531" s="16"/>
      <c r="K531" s="1"/>
      <c r="L531" s="1"/>
      <c r="X531" s="1">
        <f t="shared" si="18"/>
        <v>0</v>
      </c>
    </row>
    <row r="532" spans="2:24" x14ac:dyDescent="0.25">
      <c r="B532" s="58"/>
      <c r="C532" s="70"/>
      <c r="D532" s="58"/>
      <c r="E532" s="62"/>
      <c r="F532" s="62"/>
      <c r="G532" s="62"/>
      <c r="H532" s="62">
        <f>SUMIFS('CTE Detail'!$M$1:$M$9999,'CTE Detail'!$D$1:$D$9999,'CTE Analysis'!A532,'CTE Detail'!$Q$1:$Q$9999,"&lt;&gt;NFER")</f>
        <v>0</v>
      </c>
      <c r="I532" s="16"/>
      <c r="K532" s="1"/>
      <c r="L532" s="1"/>
      <c r="X532" s="1">
        <f t="shared" si="18"/>
        <v>0</v>
      </c>
    </row>
    <row r="533" spans="2:24" x14ac:dyDescent="0.25">
      <c r="B533" s="58"/>
      <c r="C533" s="70"/>
      <c r="D533" s="58"/>
      <c r="E533" s="62"/>
      <c r="F533" s="62"/>
      <c r="G533" s="62"/>
      <c r="H533" s="62">
        <f>SUMIFS('CTE Detail'!$M$1:$M$9999,'CTE Detail'!$D$1:$D$9999,'CTE Analysis'!A533,'CTE Detail'!$Q$1:$Q$9999,"&lt;&gt;NFER")</f>
        <v>0</v>
      </c>
      <c r="I533" s="16"/>
      <c r="K533" s="1"/>
      <c r="L533" s="1"/>
      <c r="X533" s="1">
        <f t="shared" si="18"/>
        <v>0</v>
      </c>
    </row>
    <row r="534" spans="2:24" x14ac:dyDescent="0.25">
      <c r="B534" s="58"/>
      <c r="C534" s="70"/>
      <c r="D534" s="58"/>
      <c r="E534" s="62"/>
      <c r="F534" s="62"/>
      <c r="G534" s="62"/>
      <c r="H534" s="62">
        <f>SUMIFS('CTE Detail'!$M$1:$M$9999,'CTE Detail'!$D$1:$D$9999,'CTE Analysis'!A534,'CTE Detail'!$Q$1:$Q$9999,"&lt;&gt;NFER")</f>
        <v>0</v>
      </c>
      <c r="I534" s="16"/>
      <c r="K534" s="1"/>
      <c r="L534" s="1"/>
      <c r="X534" s="1">
        <f t="shared" si="18"/>
        <v>0</v>
      </c>
    </row>
    <row r="535" spans="2:24" x14ac:dyDescent="0.25">
      <c r="B535" s="58"/>
      <c r="C535" s="70"/>
      <c r="D535" s="58"/>
      <c r="E535" s="62"/>
      <c r="F535" s="62"/>
      <c r="G535" s="62"/>
      <c r="H535" s="62">
        <f>SUMIFS('CTE Detail'!$M$1:$M$9999,'CTE Detail'!$D$1:$D$9999,'CTE Analysis'!A535,'CTE Detail'!$Q$1:$Q$9999,"&lt;&gt;NFER")</f>
        <v>0</v>
      </c>
      <c r="I535" s="16"/>
      <c r="K535" s="1"/>
      <c r="L535" s="1"/>
      <c r="X535" s="1">
        <f t="shared" si="18"/>
        <v>0</v>
      </c>
    </row>
    <row r="536" spans="2:24" x14ac:dyDescent="0.25">
      <c r="B536" s="58"/>
      <c r="C536" s="70"/>
      <c r="D536" s="58"/>
      <c r="E536" s="62"/>
      <c r="F536" s="62"/>
      <c r="G536" s="62"/>
      <c r="H536" s="62">
        <f>SUMIFS('CTE Detail'!$M$1:$M$9999,'CTE Detail'!$D$1:$D$9999,'CTE Analysis'!A536,'CTE Detail'!$Q$1:$Q$9999,"&lt;&gt;NFER")</f>
        <v>0</v>
      </c>
      <c r="I536" s="16"/>
      <c r="K536" s="1"/>
      <c r="L536" s="1"/>
      <c r="X536" s="1">
        <f t="shared" si="18"/>
        <v>0</v>
      </c>
    </row>
    <row r="537" spans="2:24" x14ac:dyDescent="0.25">
      <c r="B537" s="58"/>
      <c r="C537" s="70"/>
      <c r="D537" s="58"/>
      <c r="E537" s="62"/>
      <c r="F537" s="62"/>
      <c r="G537" s="62"/>
      <c r="H537" s="62">
        <f>SUMIFS('CTE Detail'!$M$1:$M$9999,'CTE Detail'!$D$1:$D$9999,'CTE Analysis'!A537,'CTE Detail'!$Q$1:$Q$9999,"&lt;&gt;NFER")</f>
        <v>0</v>
      </c>
      <c r="I537" s="16"/>
      <c r="K537" s="1"/>
      <c r="L537" s="1"/>
      <c r="X537" s="1">
        <f t="shared" si="18"/>
        <v>0</v>
      </c>
    </row>
    <row r="538" spans="2:24" x14ac:dyDescent="0.25">
      <c r="B538" s="58"/>
      <c r="C538" s="70"/>
      <c r="D538" s="58"/>
      <c r="E538" s="62"/>
      <c r="F538" s="62"/>
      <c r="G538" s="62"/>
      <c r="H538" s="62">
        <f>SUMIFS('CTE Detail'!$M$1:$M$9999,'CTE Detail'!$D$1:$D$9999,'CTE Analysis'!A538,'CTE Detail'!$Q$1:$Q$9999,"&lt;&gt;NFER")</f>
        <v>0</v>
      </c>
      <c r="I538" s="16"/>
      <c r="K538" s="1"/>
      <c r="L538" s="1"/>
      <c r="X538" s="1">
        <f t="shared" si="18"/>
        <v>0</v>
      </c>
    </row>
    <row r="539" spans="2:24" x14ac:dyDescent="0.25">
      <c r="B539" s="58"/>
      <c r="C539" s="70"/>
      <c r="D539" s="58"/>
      <c r="E539" s="62"/>
      <c r="F539" s="62"/>
      <c r="G539" s="62"/>
      <c r="H539" s="62">
        <f>SUMIFS('CTE Detail'!$M$1:$M$9999,'CTE Detail'!$D$1:$D$9999,'CTE Analysis'!A539,'CTE Detail'!$Q$1:$Q$9999,"&lt;&gt;NFER")</f>
        <v>0</v>
      </c>
      <c r="I539" s="16"/>
      <c r="K539" s="1"/>
      <c r="L539" s="1"/>
      <c r="X539" s="1">
        <f t="shared" si="18"/>
        <v>0</v>
      </c>
    </row>
    <row r="540" spans="2:24" x14ac:dyDescent="0.25">
      <c r="B540" s="58"/>
      <c r="C540" s="70"/>
      <c r="D540" s="58"/>
      <c r="E540" s="62"/>
      <c r="F540" s="62"/>
      <c r="G540" s="62"/>
      <c r="H540" s="62">
        <f>SUMIFS('CTE Detail'!$M$1:$M$9999,'CTE Detail'!$D$1:$D$9999,'CTE Analysis'!A540,'CTE Detail'!$Q$1:$Q$9999,"&lt;&gt;NFER")</f>
        <v>0</v>
      </c>
      <c r="I540" s="16"/>
      <c r="K540" s="1"/>
      <c r="L540" s="1"/>
      <c r="X540" s="1">
        <f t="shared" si="18"/>
        <v>0</v>
      </c>
    </row>
    <row r="541" spans="2:24" x14ac:dyDescent="0.25">
      <c r="B541" s="58"/>
      <c r="C541" s="70"/>
      <c r="D541" s="58"/>
      <c r="E541" s="62"/>
      <c r="F541" s="62"/>
      <c r="G541" s="62"/>
      <c r="H541" s="62">
        <f>SUMIFS('CTE Detail'!$M$1:$M$9999,'CTE Detail'!$D$1:$D$9999,'CTE Analysis'!A541,'CTE Detail'!$Q$1:$Q$9999,"&lt;&gt;NFER")</f>
        <v>0</v>
      </c>
      <c r="I541" s="16"/>
      <c r="K541" s="1"/>
      <c r="L541" s="1"/>
      <c r="X541" s="1">
        <f t="shared" si="18"/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W6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U27" sqref="U27"/>
    </sheetView>
  </sheetViews>
  <sheetFormatPr defaultRowHeight="15" x14ac:dyDescent="0.25"/>
  <cols>
    <col min="1" max="1" width="6.28515625" customWidth="1"/>
    <col min="3" max="3" width="31.5703125" customWidth="1"/>
    <col min="4" max="4" width="9.140625" customWidth="1"/>
    <col min="5" max="6" width="5.5703125" customWidth="1"/>
    <col min="7" max="8" width="8.7109375" customWidth="1"/>
    <col min="9" max="9" width="5.7109375" bestFit="1" customWidth="1"/>
    <col min="10" max="11" width="6.7109375" customWidth="1"/>
    <col min="12" max="13" width="7.42578125" customWidth="1"/>
    <col min="14" max="14" width="10.140625" customWidth="1"/>
    <col min="15" max="15" width="11.28515625" bestFit="1" customWidth="1"/>
    <col min="16" max="17" width="8.85546875" customWidth="1"/>
  </cols>
  <sheetData>
    <row r="1" spans="1:17" x14ac:dyDescent="0.25">
      <c r="C1" s="1"/>
      <c r="D1" s="43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x14ac:dyDescent="0.25">
      <c r="E2" s="42"/>
      <c r="F2" s="42"/>
      <c r="G2" s="42"/>
      <c r="H2" s="42"/>
    </row>
    <row r="3" spans="1:17" ht="15.75" thickBot="1" x14ac:dyDescent="0.3">
      <c r="D3" s="79" t="s">
        <v>56</v>
      </c>
      <c r="E3" s="79"/>
      <c r="F3" s="79"/>
      <c r="G3" s="79"/>
      <c r="H3" s="79"/>
      <c r="I3" s="42"/>
      <c r="J3" s="42"/>
      <c r="K3" s="42"/>
      <c r="L3" s="42"/>
      <c r="M3" s="42"/>
      <c r="N3" s="31" t="s">
        <v>46</v>
      </c>
      <c r="O3" s="4" t="s">
        <v>47</v>
      </c>
      <c r="P3" s="4"/>
    </row>
    <row r="4" spans="1:17" ht="16.5" thickTop="1" thickBot="1" x14ac:dyDescent="0.3">
      <c r="A4" s="4" t="s">
        <v>48</v>
      </c>
      <c r="B4" s="35"/>
      <c r="C4" s="30" t="e">
        <f>VLOOKUP(B4,IRN!$A$2:$B$664,2)</f>
        <v>#N/A</v>
      </c>
      <c r="D4" s="79" t="s">
        <v>690</v>
      </c>
      <c r="E4" s="79"/>
      <c r="F4" s="79"/>
      <c r="G4" s="79"/>
      <c r="H4" s="79"/>
      <c r="I4" s="42"/>
      <c r="J4" s="42"/>
      <c r="K4" s="42"/>
      <c r="L4" s="42"/>
      <c r="M4" s="42"/>
      <c r="N4" s="31" t="s">
        <v>45</v>
      </c>
      <c r="O4" s="26" t="s">
        <v>809</v>
      </c>
      <c r="P4" s="4" t="s">
        <v>75</v>
      </c>
    </row>
    <row r="5" spans="1:17" ht="15.75" thickTop="1" x14ac:dyDescent="0.25">
      <c r="A5" s="5" t="s">
        <v>5</v>
      </c>
      <c r="B5" s="6" t="s">
        <v>6</v>
      </c>
      <c r="C5" s="7"/>
      <c r="D5" s="25" t="s">
        <v>0</v>
      </c>
      <c r="E5" s="25" t="s">
        <v>54</v>
      </c>
      <c r="F5" s="25" t="s">
        <v>52</v>
      </c>
      <c r="G5" s="60" t="s">
        <v>53</v>
      </c>
      <c r="H5" s="60" t="s">
        <v>2</v>
      </c>
      <c r="I5" s="71" t="s">
        <v>697</v>
      </c>
      <c r="J5" s="71" t="s">
        <v>1</v>
      </c>
      <c r="K5" s="71" t="s">
        <v>698</v>
      </c>
      <c r="L5" s="71" t="s">
        <v>51</v>
      </c>
      <c r="M5" s="71" t="s">
        <v>808</v>
      </c>
      <c r="N5" s="28" t="s">
        <v>55</v>
      </c>
      <c r="O5" s="28" t="s">
        <v>3</v>
      </c>
      <c r="P5" t="s">
        <v>4</v>
      </c>
    </row>
    <row r="6" spans="1:17" x14ac:dyDescent="0.25">
      <c r="A6" s="5"/>
      <c r="B6" s="5" t="s">
        <v>749</v>
      </c>
      <c r="C6" s="9" t="s">
        <v>750</v>
      </c>
      <c r="D6" s="8">
        <f>SUMIFS('FTE Detail'!$Q$1:$Q$99999,'FTE Detail'!$M$1:$M$99999,D$5,'FTE Detail'!$A$1:$A$99999,SFPR!$B$4)</f>
        <v>0</v>
      </c>
      <c r="E6" s="8">
        <f>SUMIFS('FTE Detail'!$Q$1:$Q$99999,'FTE Detail'!$M$1:$M$99999,E$5,'FTE Detail'!$A$1:$A$99999,SFPR!$B$4,'FTE Detail'!$AD$1:$AD$99999,"FULL")</f>
        <v>0</v>
      </c>
      <c r="F6" s="8">
        <f>SUMIFS('FTE Detail'!$Q$1:$Q$99999,'FTE Detail'!$M$1:$M$99999,F$5,'FTE Detail'!$A$1:$A$99999,SFPR!$B$4,'FTE Detail'!$AD$1:$AD$99999,"FULL")</f>
        <v>0</v>
      </c>
      <c r="G6" s="8"/>
      <c r="H6" s="8"/>
      <c r="I6" s="8"/>
      <c r="J6" s="8"/>
      <c r="K6" s="8"/>
      <c r="L6" s="8"/>
      <c r="M6" s="8"/>
      <c r="N6" s="8">
        <f>SUM(D6:L6)</f>
        <v>0</v>
      </c>
      <c r="O6" s="10">
        <v>0</v>
      </c>
      <c r="P6" s="3">
        <f>N6-O6</f>
        <v>0</v>
      </c>
      <c r="Q6" s="3"/>
    </row>
    <row r="7" spans="1:17" x14ac:dyDescent="0.25">
      <c r="A7" s="5" t="s">
        <v>7</v>
      </c>
      <c r="B7" s="11" t="s">
        <v>8</v>
      </c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2"/>
      <c r="O7" s="13"/>
    </row>
    <row r="8" spans="1:17" x14ac:dyDescent="0.25">
      <c r="A8" s="17"/>
      <c r="B8" s="5" t="s">
        <v>9</v>
      </c>
      <c r="C8" s="9" t="s">
        <v>10</v>
      </c>
      <c r="D8" s="8">
        <f>SUMIFS('FTE Detail'!$Q$1:$Q$99999,'FTE Detail'!$M$1:$M$99999,D$5,'FTE Detail'!$A$1:$A$99999,SFPR!$B$4,'FTE Detail'!$AD$1:$AD$99999,"FULL",'FTE Detail'!$AA$1:$AA$99999,1)</f>
        <v>0</v>
      </c>
      <c r="E8" s="8">
        <f>SUMIFS('FTE Detail'!$Q$1:$Q$99999,'FTE Detail'!$M$1:$M$99999,E$5,'FTE Detail'!$A$1:$A$99999,SFPR!$B$4,'FTE Detail'!$AD$1:$AD$99999,"FULL",'FTE Detail'!$AA$1:$AA$99999,1)</f>
        <v>0</v>
      </c>
      <c r="F8" s="8">
        <f>SUMIFS('FTE Detail'!$Q$1:$Q$99999,'FTE Detail'!$M$1:$M$99999,F$5,'FTE Detail'!$A$1:$A$99999,SFPR!$B$4,'FTE Detail'!$AD$1:$AD$99999,"FULL",'FTE Detail'!$AA$1:$AA$99999,1)</f>
        <v>0</v>
      </c>
      <c r="G8" s="8"/>
      <c r="H8" s="8"/>
      <c r="I8" s="24"/>
      <c r="J8" s="24"/>
      <c r="K8" s="24"/>
      <c r="L8" s="24"/>
      <c r="M8" s="24"/>
      <c r="N8" s="23">
        <f t="shared" ref="N8:N13" si="0">SUM(D8:L8)</f>
        <v>0</v>
      </c>
      <c r="O8" s="8">
        <v>0</v>
      </c>
      <c r="P8" s="3">
        <f t="shared" ref="P8:P19" si="1">N8-O8</f>
        <v>0</v>
      </c>
    </row>
    <row r="9" spans="1:17" x14ac:dyDescent="0.25">
      <c r="A9" s="17"/>
      <c r="B9" s="5" t="s">
        <v>11</v>
      </c>
      <c r="C9" s="9" t="s">
        <v>12</v>
      </c>
      <c r="D9" s="8">
        <f>SUMIFS('FTE Detail'!$Q$1:$Q$99999,'FTE Detail'!$M$1:$M$99999,D$5,'FTE Detail'!$A$1:$A$99999,SFPR!$B$4,'FTE Detail'!$AD$1:$AD$99999,"FULL",'FTE Detail'!$AA$1:$AA$99999,2)</f>
        <v>0</v>
      </c>
      <c r="E9" s="8">
        <f>SUMIFS('FTE Detail'!$Q$1:$Q$99999,'FTE Detail'!$M$1:$M$99999,E$5,'FTE Detail'!$A$1:$A$99999,SFPR!$B$4,'FTE Detail'!$AD$1:$AD$99999,"FULL",'FTE Detail'!$AA$1:$AA$99999,2)</f>
        <v>0</v>
      </c>
      <c r="F9" s="8">
        <f>SUMIFS('FTE Detail'!$Q$1:$Q$99999,'FTE Detail'!$M$1:$M$99999,F$5,'FTE Detail'!$A$1:$A$99999,SFPR!$B$4,'FTE Detail'!$AD$1:$AD$99999,"FULL",'FTE Detail'!$AA$1:$AA$99999,2)</f>
        <v>0</v>
      </c>
      <c r="G9" s="8"/>
      <c r="H9" s="8"/>
      <c r="I9" s="24"/>
      <c r="J9" s="24"/>
      <c r="K9" s="24"/>
      <c r="L9" s="24"/>
      <c r="M9" s="24"/>
      <c r="N9" s="23">
        <f t="shared" si="0"/>
        <v>0</v>
      </c>
      <c r="O9" s="8">
        <v>0</v>
      </c>
      <c r="P9" s="3">
        <f t="shared" si="1"/>
        <v>0</v>
      </c>
    </row>
    <row r="10" spans="1:17" x14ac:dyDescent="0.25">
      <c r="A10" s="17"/>
      <c r="B10" s="5" t="s">
        <v>13</v>
      </c>
      <c r="C10" s="9" t="s">
        <v>14</v>
      </c>
      <c r="D10" s="8">
        <f>SUMIFS('FTE Detail'!$Q$1:$Q$99999,'FTE Detail'!$M$1:$M$99999,D$5,'FTE Detail'!$A$1:$A$99999,SFPR!$B$4,'FTE Detail'!$AD$1:$AD$99999,"FULL",'FTE Detail'!$AA$1:$AA$99999,3)</f>
        <v>0</v>
      </c>
      <c r="E10" s="8">
        <f>SUMIFS('FTE Detail'!$Q$1:$Q$99999,'FTE Detail'!$M$1:$M$99999,E$5,'FTE Detail'!$A$1:$A$99999,SFPR!$B$4,'FTE Detail'!$AD$1:$AD$99999,"FULL",'FTE Detail'!$AA$1:$AA$99999,3)</f>
        <v>0</v>
      </c>
      <c r="F10" s="8">
        <f>SUMIFS('FTE Detail'!$Q$1:$Q$99999,'FTE Detail'!$M$1:$M$99999,F$5,'FTE Detail'!$A$1:$A$99999,SFPR!$B$4,'FTE Detail'!$AD$1:$AD$99999,"FULL",'FTE Detail'!$AA$1:$AA$99999,3)</f>
        <v>0</v>
      </c>
      <c r="G10" s="8"/>
      <c r="H10" s="8"/>
      <c r="I10" s="24"/>
      <c r="J10" s="24"/>
      <c r="K10" s="24"/>
      <c r="L10" s="24"/>
      <c r="M10" s="24"/>
      <c r="N10" s="23">
        <f t="shared" si="0"/>
        <v>0</v>
      </c>
      <c r="O10" s="8">
        <v>0</v>
      </c>
      <c r="P10" s="3">
        <f t="shared" si="1"/>
        <v>0</v>
      </c>
      <c r="Q10" t="s">
        <v>50</v>
      </c>
    </row>
    <row r="11" spans="1:17" x14ac:dyDescent="0.25">
      <c r="A11" s="17"/>
      <c r="B11" s="5" t="s">
        <v>15</v>
      </c>
      <c r="C11" s="9" t="s">
        <v>16</v>
      </c>
      <c r="D11" s="8">
        <f>SUMIFS('FTE Detail'!$Q$1:$Q$99999,'FTE Detail'!$M$1:$M$99999,D$5,'FTE Detail'!$A$1:$A$99999,SFPR!$B$4,'FTE Detail'!$AD$1:$AD$99999,"FULL",'FTE Detail'!$AA$1:$AA$99999,4)</f>
        <v>0</v>
      </c>
      <c r="E11" s="8">
        <f>SUMIFS('FTE Detail'!$Q$1:$Q$99999,'FTE Detail'!$M$1:$M$99999,E$5,'FTE Detail'!$A$1:$A$99999,SFPR!$B$4,'FTE Detail'!$AD$1:$AD$99999,"FULL",'FTE Detail'!$AA$1:$AA$99999,4)</f>
        <v>0</v>
      </c>
      <c r="F11" s="8">
        <f>SUMIFS('FTE Detail'!$Q$1:$Q$99999,'FTE Detail'!$M$1:$M$99999,F$5,'FTE Detail'!$A$1:$A$99999,SFPR!$B$4,'FTE Detail'!$AD$1:$AD$99999,"FULL",'FTE Detail'!$AA$1:$AA$99999,4)</f>
        <v>0</v>
      </c>
      <c r="G11" s="8"/>
      <c r="H11" s="8"/>
      <c r="I11" s="24"/>
      <c r="J11" s="24"/>
      <c r="K11" s="24"/>
      <c r="L11" s="24"/>
      <c r="M11" s="24"/>
      <c r="N11" s="23">
        <f t="shared" si="0"/>
        <v>0</v>
      </c>
      <c r="O11" s="8">
        <v>0</v>
      </c>
      <c r="P11" s="3">
        <f t="shared" si="1"/>
        <v>0</v>
      </c>
    </row>
    <row r="12" spans="1:17" x14ac:dyDescent="0.25">
      <c r="A12" s="17"/>
      <c r="B12" s="5" t="s">
        <v>17</v>
      </c>
      <c r="C12" s="9" t="s">
        <v>18</v>
      </c>
      <c r="D12" s="8">
        <f>SUMIFS('FTE Detail'!$Q$1:$Q$99999,'FTE Detail'!$M$1:$M$99999,D$5,'FTE Detail'!$A$1:$A$99999,SFPR!$B$4,'FTE Detail'!$AD$1:$AD$99999,"FULL",'FTE Detail'!$AA$1:$AA$99999,5)</f>
        <v>0</v>
      </c>
      <c r="E12" s="8">
        <f>SUMIFS('FTE Detail'!$Q$1:$Q$99999,'FTE Detail'!$M$1:$M$99999,E$5,'FTE Detail'!$A$1:$A$99999,SFPR!$B$4,'FTE Detail'!$AD$1:$AD$99999,"FULL",'FTE Detail'!$AA$1:$AA$99999,5)</f>
        <v>0</v>
      </c>
      <c r="F12" s="8">
        <f>SUMIFS('FTE Detail'!$Q$1:$Q$99999,'FTE Detail'!$M$1:$M$99999,F$5,'FTE Detail'!$A$1:$A$99999,SFPR!$B$4,'FTE Detail'!$AD$1:$AD$99999,"FULL",'FTE Detail'!$AA$1:$AA$99999,5)</f>
        <v>0</v>
      </c>
      <c r="G12" s="8"/>
      <c r="H12" s="8"/>
      <c r="I12" s="24"/>
      <c r="J12" s="24"/>
      <c r="K12" s="24"/>
      <c r="L12" s="24"/>
      <c r="M12" s="24"/>
      <c r="N12" s="23">
        <f t="shared" si="0"/>
        <v>0</v>
      </c>
      <c r="O12" s="8">
        <v>0</v>
      </c>
      <c r="P12" s="3">
        <f t="shared" si="1"/>
        <v>0</v>
      </c>
    </row>
    <row r="13" spans="1:17" x14ac:dyDescent="0.25">
      <c r="A13" s="17"/>
      <c r="B13" s="5" t="s">
        <v>19</v>
      </c>
      <c r="C13" s="9" t="s">
        <v>20</v>
      </c>
      <c r="D13" s="8">
        <f>SUMIFS('FTE Detail'!$Q$1:$Q$99999,'FTE Detail'!$M$1:$M$99999,D$5,'FTE Detail'!$A$1:$A$99999,SFPR!$B$4,'FTE Detail'!$AD$1:$AD$99999,"FULL",'FTE Detail'!$AA$1:$AA$99999,6)</f>
        <v>0</v>
      </c>
      <c r="E13" s="8">
        <f>SUMIFS('FTE Detail'!$Q$1:$Q$99999,'FTE Detail'!$M$1:$M$99999,E$5,'FTE Detail'!$A$1:$A$99999,SFPR!$B$4,'FTE Detail'!$AD$1:$AD$99999,"FULL",'FTE Detail'!$AA$1:$AA$99999,6)</f>
        <v>0</v>
      </c>
      <c r="F13" s="8">
        <f>SUMIFS('FTE Detail'!$Q$1:$Q$99999,'FTE Detail'!$M$1:$M$99999,F$5,'FTE Detail'!$A$1:$A$99999,SFPR!$B$4,'FTE Detail'!$AD$1:$AD$99999,"FULL",'FTE Detail'!$AA$1:$AA$99999,6)</f>
        <v>0</v>
      </c>
      <c r="G13" s="8"/>
      <c r="H13" s="8"/>
      <c r="I13" s="24"/>
      <c r="J13" s="24"/>
      <c r="K13" s="24"/>
      <c r="L13" s="24"/>
      <c r="M13" s="24"/>
      <c r="N13" s="23">
        <f t="shared" si="0"/>
        <v>0</v>
      </c>
      <c r="O13" s="8">
        <v>0</v>
      </c>
      <c r="P13" s="3">
        <f t="shared" si="1"/>
        <v>0</v>
      </c>
    </row>
    <row r="14" spans="1:17" x14ac:dyDescent="0.25">
      <c r="A14" s="5" t="s">
        <v>21</v>
      </c>
      <c r="B14" s="11" t="s">
        <v>22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</row>
    <row r="15" spans="1:17" x14ac:dyDescent="0.25">
      <c r="A15" s="5"/>
      <c r="B15" s="5" t="s">
        <v>23</v>
      </c>
      <c r="C15" s="9" t="s">
        <v>24</v>
      </c>
      <c r="D15" s="21">
        <f>SUMIFS('CTE Detail'!$M$1:$M$99999,'CTE Detail'!$Q$1:$Q$99999,SFPR!D$5,'CTE Detail'!$N$1:$N$99999,1)</f>
        <v>0</v>
      </c>
      <c r="E15" s="21">
        <f>SUMIFS('CTE Detail'!$M$1:$M$99999,'CTE Detail'!$Q$1:$Q$99999,SFPR!E$5,'CTE Detail'!$N$1:$N$99999,1)</f>
        <v>0</v>
      </c>
      <c r="F15" s="21">
        <f>SUMIFS('CTE Detail'!$M$1:$M$99999,'CTE Detail'!$Q$1:$Q$99999,SFPR!F$5,'CTE Detail'!$N$1:$N$99999,1)</f>
        <v>0</v>
      </c>
      <c r="G15" s="21"/>
      <c r="H15" s="21"/>
      <c r="I15" s="21"/>
      <c r="J15" s="21"/>
      <c r="K15" s="21"/>
      <c r="L15" s="21"/>
      <c r="M15" s="21"/>
      <c r="N15" s="21">
        <f>SUM(D15:H15)</f>
        <v>0</v>
      </c>
      <c r="O15" s="8">
        <v>0</v>
      </c>
      <c r="P15" s="3">
        <f t="shared" si="1"/>
        <v>0</v>
      </c>
    </row>
    <row r="16" spans="1:17" x14ac:dyDescent="0.25">
      <c r="A16" s="5"/>
      <c r="B16" s="5" t="s">
        <v>25</v>
      </c>
      <c r="C16" s="9" t="s">
        <v>26</v>
      </c>
      <c r="D16" s="21">
        <f>SUMIFS('CTE Detail'!$M$1:$M$99999,'CTE Detail'!$Q$1:$Q$99999,SFPR!D$5,'CTE Detail'!$N$1:$N$99999,2)</f>
        <v>0</v>
      </c>
      <c r="E16" s="21">
        <f>SUMIFS('CTE Detail'!$M$1:$M$99999,'CTE Detail'!$Q$1:$Q$99999,SFPR!E$5,'CTE Detail'!$N$1:$N$99999,2)</f>
        <v>0</v>
      </c>
      <c r="F16" s="21">
        <f>SUMIFS('CTE Detail'!$M$1:$M$99999,'CTE Detail'!$Q$1:$Q$99999,SFPR!F$5,'CTE Detail'!$N$1:$N$99999,2)</f>
        <v>0</v>
      </c>
      <c r="G16" s="21"/>
      <c r="H16" s="21"/>
      <c r="I16" s="21"/>
      <c r="J16" s="21"/>
      <c r="K16" s="21"/>
      <c r="L16" s="21"/>
      <c r="M16" s="21"/>
      <c r="N16" s="21">
        <f t="shared" ref="N16:N19" si="2">SUM(D16:H16)</f>
        <v>0</v>
      </c>
      <c r="O16" s="8">
        <v>0</v>
      </c>
      <c r="P16" s="3">
        <f t="shared" si="1"/>
        <v>0</v>
      </c>
    </row>
    <row r="17" spans="1:23" x14ac:dyDescent="0.25">
      <c r="A17" s="5"/>
      <c r="B17" s="5" t="s">
        <v>27</v>
      </c>
      <c r="C17" s="9" t="s">
        <v>28</v>
      </c>
      <c r="D17" s="21">
        <f>SUMIFS('CTE Detail'!$M$1:$M$99999,'CTE Detail'!$Q$1:$Q$99999,SFPR!D$5,'CTE Detail'!$N$1:$N$99999,3)</f>
        <v>0</v>
      </c>
      <c r="E17" s="21">
        <f>SUMIFS('CTE Detail'!$M$1:$M$99999,'CTE Detail'!$Q$1:$Q$99999,SFPR!E$5,'CTE Detail'!$N$1:$N$99999,3)</f>
        <v>0</v>
      </c>
      <c r="F17" s="21">
        <f>SUMIFS('CTE Detail'!$M$1:$M$99999,'CTE Detail'!$Q$1:$Q$99999,SFPR!F$5,'CTE Detail'!$N$1:$N$99999,3)</f>
        <v>0</v>
      </c>
      <c r="G17" s="21"/>
      <c r="H17" s="21"/>
      <c r="I17" s="21"/>
      <c r="J17" s="21"/>
      <c r="K17" s="21"/>
      <c r="L17" s="21"/>
      <c r="M17" s="21"/>
      <c r="N17" s="21">
        <f t="shared" si="2"/>
        <v>0</v>
      </c>
      <c r="O17" s="8">
        <v>0</v>
      </c>
      <c r="P17" s="3">
        <f t="shared" si="1"/>
        <v>0</v>
      </c>
    </row>
    <row r="18" spans="1:23" x14ac:dyDescent="0.25">
      <c r="A18" s="5"/>
      <c r="B18" s="5" t="s">
        <v>29</v>
      </c>
      <c r="C18" s="9" t="s">
        <v>30</v>
      </c>
      <c r="D18" s="21">
        <f>SUMIFS('CTE Detail'!$M$1:$M$99999,'CTE Detail'!$Q$1:$Q$99999,SFPR!D$5,'CTE Detail'!$N$1:$N$99999,4)</f>
        <v>0</v>
      </c>
      <c r="E18" s="21">
        <f>SUMIFS('CTE Detail'!$M$1:$M$99999,'CTE Detail'!$Q$1:$Q$99999,SFPR!E$5,'CTE Detail'!$N$1:$N$99999,4)</f>
        <v>0</v>
      </c>
      <c r="F18" s="21">
        <f>SUMIFS('CTE Detail'!$M$1:$M$99999,'CTE Detail'!$Q$1:$Q$99999,SFPR!F$5,'CTE Detail'!$N$1:$N$99999,4)</f>
        <v>0</v>
      </c>
      <c r="G18" s="21"/>
      <c r="H18" s="21"/>
      <c r="I18" s="21"/>
      <c r="J18" s="21"/>
      <c r="K18" s="21"/>
      <c r="L18" s="21"/>
      <c r="M18" s="21"/>
      <c r="N18" s="21">
        <f t="shared" si="2"/>
        <v>0</v>
      </c>
      <c r="O18" s="8">
        <v>0</v>
      </c>
      <c r="P18" s="3">
        <f t="shared" si="1"/>
        <v>0</v>
      </c>
    </row>
    <row r="19" spans="1:23" x14ac:dyDescent="0.25">
      <c r="A19" s="5"/>
      <c r="B19" s="5" t="s">
        <v>31</v>
      </c>
      <c r="C19" s="9" t="s">
        <v>32</v>
      </c>
      <c r="D19" s="21">
        <f>SUMIFS('CTE Detail'!$M$1:$M$99999,'CTE Detail'!$Q$1:$Q$99999,SFPR!D$5,'CTE Detail'!$N$1:$N$99999,5)</f>
        <v>0</v>
      </c>
      <c r="E19" s="21">
        <f>SUMIFS('CTE Detail'!$M$1:$M$99999,'CTE Detail'!$Q$1:$Q$99999,SFPR!E$5,'CTE Detail'!$N$1:$N$99999,5)</f>
        <v>0</v>
      </c>
      <c r="F19" s="21">
        <f>SUMIFS('CTE Detail'!$M$1:$M$99999,'CTE Detail'!$Q$1:$Q$99999,SFPR!F$5,'CTE Detail'!$N$1:$N$99999,5)</f>
        <v>0</v>
      </c>
      <c r="G19" s="9"/>
      <c r="H19" s="9"/>
      <c r="I19" s="9"/>
      <c r="J19" s="9"/>
      <c r="K19" s="9"/>
      <c r="L19" s="9"/>
      <c r="M19" s="9"/>
      <c r="N19" s="21">
        <f t="shared" si="2"/>
        <v>0</v>
      </c>
      <c r="O19" s="8">
        <v>0</v>
      </c>
      <c r="P19" s="3">
        <f t="shared" si="1"/>
        <v>0</v>
      </c>
    </row>
    <row r="20" spans="1:23" x14ac:dyDescent="0.25">
      <c r="A20" s="15" t="s">
        <v>33</v>
      </c>
      <c r="B20" s="11" t="s">
        <v>34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23" x14ac:dyDescent="0.25">
      <c r="A21" s="5"/>
      <c r="B21" s="5" t="s">
        <v>35</v>
      </c>
      <c r="C21" s="9" t="s">
        <v>36</v>
      </c>
      <c r="D21" s="8">
        <f>SUMIFS('FTE Detail'!$Q$1:$Q$99999,'FTE Detail'!$M$1:$M$99999,D$5,'FTE Detail'!$A$1:$A$99999,SFPR!$B$4,'FTE Detail'!$AD$1:$AD$99999,"FULL",'FTE Detail'!$AC$1:$AC$99999,"L")</f>
        <v>0</v>
      </c>
      <c r="E21" s="8">
        <f>SUMIFS('FTE Detail'!$Q$1:$Q$99999,'FTE Detail'!$M$1:$M$99999,E$5,'FTE Detail'!$A$1:$A$99999,SFPR!$B$4,'FTE Detail'!$AD$1:$AD$99999,"FULL",'FTE Detail'!$AC$1:$AC$99999,"L")</f>
        <v>0</v>
      </c>
      <c r="F21" s="8">
        <f>SUMIFS('FTE Detail'!$Q$1:$Q$99999,'FTE Detail'!$M$1:$M$99999,F$5,'FTE Detail'!$A$1:$A$99999,SFPR!$B$4,'FTE Detail'!$AD$1:$AD$99999,"FULL",'FTE Detail'!$AC$1:$AC$99999,"L")</f>
        <v>0</v>
      </c>
      <c r="G21" s="8"/>
      <c r="H21" s="8"/>
      <c r="I21" s="24"/>
      <c r="J21" s="24"/>
      <c r="K21" s="24"/>
      <c r="L21" s="24"/>
      <c r="M21" s="24"/>
      <c r="N21" s="23">
        <f>SUM(D21:L21)</f>
        <v>0</v>
      </c>
      <c r="O21" s="8">
        <v>0</v>
      </c>
      <c r="P21" s="3">
        <f t="shared" ref="P21:P23" si="3">N21-O21</f>
        <v>0</v>
      </c>
    </row>
    <row r="22" spans="1:23" x14ac:dyDescent="0.25">
      <c r="A22" s="5"/>
      <c r="B22" s="5" t="s">
        <v>37</v>
      </c>
      <c r="C22" s="9" t="s">
        <v>38</v>
      </c>
      <c r="D22" s="8">
        <f>SUMIFS('FTE Detail'!$Q$1:$Q$99999,'FTE Detail'!$M$1:$M$99999,D$5,'FTE Detail'!$A$1:$A$99999,SFPR!$B$4,'FTE Detail'!$AD$1:$AD$99999,"FULL",'FTE Detail'!$AC$1:$AC$99999,"Y")+SUMIFS('FTE Detail'!$Q$1:$Q$99999,'FTE Detail'!$M$1:$M$99999,D$5,'FTE Detail'!$A$1:$A$99999,SFPR!$B$4,'FTE Detail'!$AD$1:$AD$99999,"FULL",'FTE Detail'!$AC$1:$AC$99999,"S")</f>
        <v>0</v>
      </c>
      <c r="E22" s="8">
        <f>SUMIFS('FTE Detail'!$Q$1:$Q$99999,'FTE Detail'!$M$1:$M$99999,E$5,'FTE Detail'!$A$1:$A$99999,SFPR!$B$4,'FTE Detail'!$AD$1:$AD$99999,"FULL",'FTE Detail'!$AC$1:$AC$99999,"Y")+SUMIFS('FTE Detail'!$Q$1:$Q$99999,'FTE Detail'!$M$1:$M$99999,E$5,'FTE Detail'!$A$1:$A$99999,SFPR!$B$4,'FTE Detail'!$AD$1:$AD$99999,"FULL",'FTE Detail'!$AC$1:$AC$99999,"S")</f>
        <v>0</v>
      </c>
      <c r="F22" s="8">
        <f>SUMIFS('FTE Detail'!$Q$1:$Q$99999,'FTE Detail'!$M$1:$M$99999,F$5,'FTE Detail'!$A$1:$A$99999,SFPR!$B$4,'FTE Detail'!$AD$1:$AD$99999,"FULL",'FTE Detail'!$AC$1:$AC$99999,"Y")+SUMIFS('FTE Detail'!$Q$1:$Q$99999,'FTE Detail'!$M$1:$M$99999,F$5,'FTE Detail'!$A$1:$A$99999,SFPR!$B$4,'FTE Detail'!$AD$1:$AD$99999,"FULL",'FTE Detail'!$AC$1:$AC$99999,"S")</f>
        <v>0</v>
      </c>
      <c r="G22" s="8"/>
      <c r="H22" s="8"/>
      <c r="I22" s="24"/>
      <c r="J22" s="24"/>
      <c r="K22" s="24"/>
      <c r="L22" s="24"/>
      <c r="M22" s="24"/>
      <c r="N22" s="23">
        <f>SUM(D22:L22)</f>
        <v>0</v>
      </c>
      <c r="O22" s="8">
        <v>0</v>
      </c>
      <c r="P22" s="3">
        <f t="shared" si="3"/>
        <v>0</v>
      </c>
    </row>
    <row r="23" spans="1:23" x14ac:dyDescent="0.25">
      <c r="A23" s="5"/>
      <c r="B23" s="5" t="s">
        <v>39</v>
      </c>
      <c r="C23" s="9" t="s">
        <v>40</v>
      </c>
      <c r="D23" s="8">
        <f>SUMIFS('FTE Detail'!$Q$1:$Q$99999,'FTE Detail'!$M$1:$M$99999,D$5,'FTE Detail'!$A$1:$A$99999,SFPR!$B$4,'FTE Detail'!$AD$1:$AD$99999,"FULL",'FTE Detail'!$AC$1:$AC$99999,"M")</f>
        <v>0</v>
      </c>
      <c r="E23" s="8">
        <f>SUMIFS('FTE Detail'!$Q$1:$Q$99999,'FTE Detail'!$M$1:$M$99999,E$5,'FTE Detail'!$A$1:$A$99999,SFPR!$B$4,'FTE Detail'!$AD$1:$AD$99999,"FULL",'FTE Detail'!$AC$1:$AC$99999,"M")</f>
        <v>0</v>
      </c>
      <c r="F23" s="8">
        <f>SUMIFS('FTE Detail'!$Q$1:$Q$99999,'FTE Detail'!$M$1:$M$99999,F$5,'FTE Detail'!$A$1:$A$99999,SFPR!$B$4,'FTE Detail'!$AD$1:$AD$99999,"FULL",'FTE Detail'!$AC$1:$AC$99999,"M")</f>
        <v>0</v>
      </c>
      <c r="G23" s="8"/>
      <c r="H23" s="8"/>
      <c r="I23" s="24"/>
      <c r="J23" s="24"/>
      <c r="K23" s="24"/>
      <c r="L23" s="24"/>
      <c r="M23" s="24"/>
      <c r="N23" s="23">
        <f>SUM(D23:L23)</f>
        <v>0</v>
      </c>
      <c r="O23" s="8">
        <v>0</v>
      </c>
      <c r="P23" s="3">
        <f t="shared" si="3"/>
        <v>0</v>
      </c>
    </row>
    <row r="24" spans="1:23" x14ac:dyDescent="0.25">
      <c r="A24" s="5" t="s">
        <v>41</v>
      </c>
      <c r="B24" s="11" t="s">
        <v>42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/>
    </row>
    <row r="25" spans="1:23" x14ac:dyDescent="0.25">
      <c r="A25" s="5"/>
      <c r="B25" s="5" t="s">
        <v>43</v>
      </c>
      <c r="C25" s="9" t="s">
        <v>44</v>
      </c>
      <c r="D25" s="21">
        <f>SUMIFS('FTE Detail'!$Q$1:$Q$99999,'FTE Detail'!$A$1:$A$99999,SFPR!$B$4,'FTE Detail'!$M$1:$M$99999,SFPR!D$5,'FTE Detail'!$AB$1:$AB$99999,"Y")</f>
        <v>0</v>
      </c>
      <c r="E25" s="21">
        <f>SUMIFS('FTE Detail'!$Q$1:$Q$99999,'FTE Detail'!$I$1:$I$99999,SFPR!$B$4,'FTE Detail'!$M$1:$M$99999,SFPR!E$5,'FTE Detail'!$AB$1:$AB$99999,"Y")</f>
        <v>0</v>
      </c>
      <c r="F25" s="21">
        <f>SUMIFS('FTE Detail'!$Q$1:$Q$99999,'FTE Detail'!$I$1:$I$99999,SFPR!$B$4,'FTE Detail'!$M$1:$M$99999,SFPR!F$5,'FTE Detail'!$AB$1:$AB$99999,"Y",'FTE Detail'!$AD$1:$AD$99999,"FULL")</f>
        <v>0</v>
      </c>
      <c r="G25" s="21"/>
      <c r="H25" s="21"/>
      <c r="I25" s="21"/>
      <c r="J25" s="21"/>
      <c r="K25" s="21"/>
      <c r="L25" s="21"/>
      <c r="M25" s="21"/>
      <c r="N25" s="22">
        <f>SUM(D25:L25)</f>
        <v>0</v>
      </c>
      <c r="O25" s="8">
        <v>0</v>
      </c>
      <c r="P25" s="3">
        <f t="shared" ref="P25" si="4">N25-O25</f>
        <v>0</v>
      </c>
    </row>
    <row r="26" spans="1:23" x14ac:dyDescent="0.25">
      <c r="A26" s="5"/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53"/>
      <c r="O26" s="33"/>
      <c r="P26" s="34"/>
    </row>
    <row r="27" spans="1:23" x14ac:dyDescent="0.25">
      <c r="R27" s="32"/>
      <c r="S27" s="32"/>
      <c r="T27" s="32"/>
      <c r="U27" s="32"/>
      <c r="V27" s="32"/>
      <c r="W27" s="32"/>
    </row>
    <row r="28" spans="1:23" x14ac:dyDescent="0.25">
      <c r="R28" s="4"/>
      <c r="S28" s="4"/>
      <c r="T28" s="4"/>
      <c r="U28" s="4"/>
      <c r="V28" s="4"/>
      <c r="W28" s="4"/>
    </row>
    <row r="29" spans="1:23" x14ac:dyDescent="0.25">
      <c r="B29" s="18"/>
      <c r="R29" s="27"/>
      <c r="S29" s="27"/>
      <c r="T29" s="27"/>
      <c r="U29" s="27"/>
      <c r="V29" s="27"/>
      <c r="W29" s="27"/>
    </row>
    <row r="30" spans="1:23" ht="18.75" x14ac:dyDescent="0.3">
      <c r="B30" s="19" t="s">
        <v>48</v>
      </c>
      <c r="C30" s="20" t="s">
        <v>49</v>
      </c>
      <c r="D30" s="20"/>
      <c r="E30" s="20"/>
      <c r="F30" s="20"/>
      <c r="G30" s="60" t="s">
        <v>53</v>
      </c>
      <c r="H30" s="60" t="s">
        <v>2</v>
      </c>
      <c r="I30" s="61"/>
      <c r="J30" s="61"/>
      <c r="K30" s="61"/>
      <c r="L30" s="20"/>
      <c r="M30" s="20"/>
      <c r="N30" s="36" t="s">
        <v>45</v>
      </c>
      <c r="O30" s="50" t="str">
        <f>O4</f>
        <v>February</v>
      </c>
      <c r="P30" t="s">
        <v>4</v>
      </c>
      <c r="R30" s="27"/>
      <c r="S30" s="27"/>
      <c r="T30" s="27"/>
      <c r="U30" s="27"/>
      <c r="V30" s="27"/>
      <c r="W30" s="27"/>
    </row>
    <row r="31" spans="1:23" x14ac:dyDescent="0.25">
      <c r="B31" s="18"/>
      <c r="C31" t="e">
        <f>VLOOKUP(SFPR!B31,IRN!$A$2:$B$664,2)</f>
        <v>#N/A</v>
      </c>
      <c r="G31" s="16">
        <f>SUMIFS('FTE Detail'!$Q$1:$Q$99997,'FTE Detail'!$M$1:$M$99997,G$5,'FTE Detail'!$S$1:$S$99997,$B31,'FTE Detail'!$AD$1:$AD$99997,"NONE")</f>
        <v>0</v>
      </c>
      <c r="H31" s="16">
        <f>SUMIFS('FTE Detail'!$Q$1:$Q$99997,'FTE Detail'!$M$1:$M$99997,H$5,'FTE Detail'!$S$1:$S$99997,$B31,'FTE Detail'!$AD$1:$AD$99997,"NONE")</f>
        <v>0</v>
      </c>
      <c r="I31" s="16"/>
      <c r="J31" s="16"/>
      <c r="K31" s="16"/>
      <c r="N31" s="45">
        <f>SUM(G31:H31)</f>
        <v>0</v>
      </c>
      <c r="O31" s="16"/>
      <c r="P31" s="3">
        <f t="shared" ref="P31:P43" si="5">N31-O31</f>
        <v>0</v>
      </c>
      <c r="R31" s="29"/>
      <c r="S31" s="29"/>
      <c r="T31" s="29"/>
      <c r="U31" s="29"/>
      <c r="V31" s="29"/>
      <c r="W31" s="29"/>
    </row>
    <row r="32" spans="1:23" x14ac:dyDescent="0.25">
      <c r="B32" s="18"/>
      <c r="C32" t="e">
        <f>VLOOKUP(SFPR!B32,IRN!$A$2:$B$664,2)</f>
        <v>#N/A</v>
      </c>
      <c r="G32" s="16">
        <f>SUMIFS('FTE Detail'!$Q$1:$Q$99997,'FTE Detail'!$M$1:$M$99997,G$5,'FTE Detail'!$S$1:$S$99997,$B32,'FTE Detail'!$AD$1:$AD$99997,"NONE")</f>
        <v>0</v>
      </c>
      <c r="H32" s="16">
        <f>SUMIFS('FTE Detail'!$Q$1:$Q$99997,'FTE Detail'!$M$1:$M$99997,H$5,'FTE Detail'!$S$1:$S$99997,$B32,'FTE Detail'!$AD$1:$AD$99997,"NONE")</f>
        <v>0</v>
      </c>
      <c r="I32" s="16"/>
      <c r="J32" s="16"/>
      <c r="K32" s="16"/>
      <c r="N32" s="45">
        <f t="shared" ref="N32:N42" si="6">SUM(G32:H32)</f>
        <v>0</v>
      </c>
      <c r="O32" s="16"/>
      <c r="P32" s="3">
        <f t="shared" si="5"/>
        <v>0</v>
      </c>
      <c r="R32" s="29"/>
      <c r="S32" s="29"/>
      <c r="T32" s="29"/>
      <c r="U32" s="29"/>
      <c r="V32" s="29"/>
      <c r="W32" s="29"/>
    </row>
    <row r="33" spans="2:23" x14ac:dyDescent="0.25">
      <c r="B33" s="18"/>
      <c r="C33" t="e">
        <f>VLOOKUP(SFPR!B33,IRN!$A$2:$B$664,2)</f>
        <v>#N/A</v>
      </c>
      <c r="G33" s="16">
        <f>SUMIFS('FTE Detail'!$Q$1:$Q$99997,'FTE Detail'!$M$1:$M$99997,G$5,'FTE Detail'!$S$1:$S$99997,$B33,'FTE Detail'!$AD$1:$AD$99997,"NONE")</f>
        <v>0</v>
      </c>
      <c r="H33" s="16">
        <f>SUMIFS('FTE Detail'!$Q$1:$Q$99997,'FTE Detail'!$M$1:$M$99997,H$5,'FTE Detail'!$S$1:$S$99997,$B33,'FTE Detail'!$AD$1:$AD$99997,"NONE")</f>
        <v>0</v>
      </c>
      <c r="I33" s="16"/>
      <c r="J33" s="16"/>
      <c r="K33" s="16"/>
      <c r="N33" s="45">
        <f t="shared" si="6"/>
        <v>0</v>
      </c>
      <c r="O33" s="16"/>
      <c r="P33" s="3">
        <f t="shared" si="5"/>
        <v>0</v>
      </c>
      <c r="R33" s="29"/>
      <c r="S33" s="29"/>
      <c r="T33" s="29"/>
      <c r="U33" s="29"/>
      <c r="V33" s="29"/>
      <c r="W33" s="29"/>
    </row>
    <row r="34" spans="2:23" x14ac:dyDescent="0.25">
      <c r="B34" s="18"/>
      <c r="C34" t="e">
        <f>VLOOKUP(SFPR!B34,IRN!$A$2:$B$664,2)</f>
        <v>#N/A</v>
      </c>
      <c r="G34" s="16">
        <f>SUMIFS('FTE Detail'!$Q$1:$Q$99997,'FTE Detail'!$M$1:$M$99997,G$5,'FTE Detail'!$S$1:$S$99997,$B34,'FTE Detail'!$AD$1:$AD$99997,"NONE")</f>
        <v>0</v>
      </c>
      <c r="H34" s="16">
        <f>SUMIFS('FTE Detail'!$Q$1:$Q$99997,'FTE Detail'!$M$1:$M$99997,H$5,'FTE Detail'!$S$1:$S$99997,$B34,'FTE Detail'!$AD$1:$AD$99997,"NONE")</f>
        <v>0</v>
      </c>
      <c r="I34" s="16"/>
      <c r="J34" s="16"/>
      <c r="K34" s="16"/>
      <c r="N34" s="45">
        <f t="shared" si="6"/>
        <v>0</v>
      </c>
      <c r="O34" s="16"/>
      <c r="P34" s="3">
        <f t="shared" ref="P34:P36" si="7">N34-O34</f>
        <v>0</v>
      </c>
      <c r="R34" s="29"/>
      <c r="S34" s="29"/>
      <c r="T34" s="29"/>
      <c r="U34" s="29"/>
      <c r="V34" s="29"/>
      <c r="W34" s="29"/>
    </row>
    <row r="35" spans="2:23" x14ac:dyDescent="0.25">
      <c r="B35" s="18"/>
      <c r="C35" t="e">
        <f>VLOOKUP(SFPR!B35,IRN!$A$2:$B$664,2)</f>
        <v>#N/A</v>
      </c>
      <c r="G35" s="16">
        <f>SUMIFS('FTE Detail'!$Q$1:$Q$99997,'FTE Detail'!$M$1:$M$99997,G$5,'FTE Detail'!$S$1:$S$99997,$B35,'FTE Detail'!$AD$1:$AD$99997,"NONE")</f>
        <v>0</v>
      </c>
      <c r="H35" s="16">
        <f>SUMIFS('FTE Detail'!$Q$1:$Q$99997,'FTE Detail'!$M$1:$M$99997,H$5,'FTE Detail'!$S$1:$S$99997,$B35,'FTE Detail'!$AD$1:$AD$99997,"NONE")</f>
        <v>0</v>
      </c>
      <c r="I35" s="16"/>
      <c r="J35" s="16"/>
      <c r="K35" s="16"/>
      <c r="N35" s="45">
        <f t="shared" si="6"/>
        <v>0</v>
      </c>
      <c r="O35" s="16"/>
      <c r="P35" s="3">
        <f t="shared" si="7"/>
        <v>0</v>
      </c>
      <c r="R35" s="29"/>
      <c r="S35" s="29"/>
      <c r="T35" s="29"/>
      <c r="U35" s="29"/>
      <c r="V35" s="29"/>
      <c r="W35" s="29"/>
    </row>
    <row r="36" spans="2:23" x14ac:dyDescent="0.25">
      <c r="B36" s="18"/>
      <c r="C36" t="e">
        <f>VLOOKUP(SFPR!B36,IRN!$A$2:$B$664,2)</f>
        <v>#N/A</v>
      </c>
      <c r="G36" s="16">
        <f>SUMIFS('FTE Detail'!$Q$1:$Q$99997,'FTE Detail'!$M$1:$M$99997,G$5,'FTE Detail'!$S$1:$S$99997,$B36,'FTE Detail'!$AD$1:$AD$99997,"NONE")</f>
        <v>0</v>
      </c>
      <c r="H36" s="16">
        <f>SUMIFS('FTE Detail'!$Q$1:$Q$99997,'FTE Detail'!$M$1:$M$99997,H$5,'FTE Detail'!$S$1:$S$99997,$B36,'FTE Detail'!$AD$1:$AD$99997,"NONE")</f>
        <v>0</v>
      </c>
      <c r="I36" s="16"/>
      <c r="J36" s="16"/>
      <c r="K36" s="16"/>
      <c r="N36" s="45">
        <f t="shared" si="6"/>
        <v>0</v>
      </c>
      <c r="O36" s="16"/>
      <c r="P36" s="3">
        <f t="shared" si="7"/>
        <v>0</v>
      </c>
      <c r="R36" s="29"/>
      <c r="S36" s="29"/>
      <c r="T36" s="29"/>
      <c r="U36" s="29"/>
      <c r="V36" s="29"/>
      <c r="W36" s="29"/>
    </row>
    <row r="37" spans="2:23" x14ac:dyDescent="0.25">
      <c r="B37" s="18"/>
      <c r="C37" t="e">
        <f>VLOOKUP(SFPR!B37,IRN!$A$2:$B$664,2)</f>
        <v>#N/A</v>
      </c>
      <c r="G37" s="16">
        <f>SUMIFS('FTE Detail'!$Q$1:$Q$99997,'FTE Detail'!$M$1:$M$99997,G$5,'FTE Detail'!$S$1:$S$99997,$B37,'FTE Detail'!$AD$1:$AD$99997,"NONE")</f>
        <v>0</v>
      </c>
      <c r="H37" s="16">
        <f>SUMIFS('FTE Detail'!$Q$1:$Q$99997,'FTE Detail'!$M$1:$M$99997,H$5,'FTE Detail'!$S$1:$S$99997,$B37,'FTE Detail'!$AD$1:$AD$99997,"NONE")</f>
        <v>0</v>
      </c>
      <c r="I37" s="16"/>
      <c r="J37" s="16"/>
      <c r="K37" s="16"/>
      <c r="N37" s="45">
        <f t="shared" si="6"/>
        <v>0</v>
      </c>
      <c r="O37" s="16"/>
      <c r="P37" s="3">
        <f t="shared" si="5"/>
        <v>0</v>
      </c>
      <c r="R37" s="29"/>
      <c r="S37" s="29"/>
      <c r="T37" s="29"/>
      <c r="U37" s="29"/>
      <c r="V37" s="29"/>
      <c r="W37" s="29"/>
    </row>
    <row r="38" spans="2:23" x14ac:dyDescent="0.25">
      <c r="B38" s="18"/>
      <c r="C38" t="e">
        <f>VLOOKUP(SFPR!B38,IRN!$A$2:$B$664,2)</f>
        <v>#N/A</v>
      </c>
      <c r="G38" s="16">
        <f>SUMIFS('FTE Detail'!$Q$1:$Q$99997,'FTE Detail'!$M$1:$M$99997,G$5,'FTE Detail'!$S$1:$S$99997,$B38,'FTE Detail'!$AD$1:$AD$99997,"NONE")</f>
        <v>0</v>
      </c>
      <c r="H38" s="16">
        <f>SUMIFS('FTE Detail'!$Q$1:$Q$99997,'FTE Detail'!$M$1:$M$99997,H$5,'FTE Detail'!$S$1:$S$99997,$B38,'FTE Detail'!$AD$1:$AD$99997,"NONE")</f>
        <v>0</v>
      </c>
      <c r="I38" s="16"/>
      <c r="J38" s="16"/>
      <c r="K38" s="16"/>
      <c r="N38" s="45">
        <f t="shared" si="6"/>
        <v>0</v>
      </c>
      <c r="O38" s="16"/>
      <c r="P38" s="3">
        <f t="shared" si="5"/>
        <v>0</v>
      </c>
      <c r="R38" s="29"/>
      <c r="S38" s="29"/>
      <c r="T38" s="29"/>
      <c r="U38" s="29"/>
      <c r="V38" s="29"/>
      <c r="W38" s="29"/>
    </row>
    <row r="39" spans="2:23" x14ac:dyDescent="0.25">
      <c r="B39" s="18"/>
      <c r="C39" t="e">
        <f>VLOOKUP(SFPR!B39,IRN!$A$2:$B$664,2)</f>
        <v>#N/A</v>
      </c>
      <c r="G39" s="16">
        <f>SUMIFS('FTE Detail'!$Q$1:$Q$99997,'FTE Detail'!$M$1:$M$99997,G$5,'FTE Detail'!$S$1:$S$99997,$B39,'FTE Detail'!$AD$1:$AD$99997,"NONE")</f>
        <v>0</v>
      </c>
      <c r="H39" s="16">
        <f>SUMIFS('FTE Detail'!$Q$1:$Q$99997,'FTE Detail'!$M$1:$M$99997,H$5,'FTE Detail'!$S$1:$S$99997,$B39,'FTE Detail'!$AD$1:$AD$99997,"NONE")</f>
        <v>0</v>
      </c>
      <c r="I39" s="16"/>
      <c r="J39" s="16"/>
      <c r="K39" s="16"/>
      <c r="N39" s="45">
        <f t="shared" si="6"/>
        <v>0</v>
      </c>
      <c r="O39" s="16"/>
      <c r="P39" s="3">
        <f t="shared" si="5"/>
        <v>0</v>
      </c>
      <c r="R39" s="29"/>
      <c r="S39" s="29"/>
      <c r="T39" s="29"/>
      <c r="U39" s="29"/>
      <c r="V39" s="29"/>
      <c r="W39" s="29"/>
    </row>
    <row r="40" spans="2:23" x14ac:dyDescent="0.25">
      <c r="B40" s="18"/>
      <c r="C40" t="e">
        <f>VLOOKUP(SFPR!B40,IRN!$A$2:$B$664,2)</f>
        <v>#N/A</v>
      </c>
      <c r="G40" s="16">
        <f>SUMIFS('FTE Detail'!$Q$1:$Q$99997,'FTE Detail'!$M$1:$M$99997,G$5,'FTE Detail'!$S$1:$S$99997,$B40,'FTE Detail'!$AD$1:$AD$99997,"NONE")</f>
        <v>0</v>
      </c>
      <c r="H40" s="16">
        <f>SUMIFS('FTE Detail'!$Q$1:$Q$99997,'FTE Detail'!$M$1:$M$99997,H$5,'FTE Detail'!$S$1:$S$99997,$B40,'FTE Detail'!$AD$1:$AD$99997,"NONE")</f>
        <v>0</v>
      </c>
      <c r="I40" s="16"/>
      <c r="J40" s="16"/>
      <c r="K40" s="16"/>
      <c r="N40" s="45">
        <f t="shared" si="6"/>
        <v>0</v>
      </c>
      <c r="O40" s="16"/>
      <c r="P40" s="3">
        <f t="shared" si="5"/>
        <v>0</v>
      </c>
      <c r="R40" s="29"/>
      <c r="S40" s="29"/>
      <c r="T40" s="29"/>
      <c r="U40" s="29"/>
      <c r="V40" s="29"/>
      <c r="W40" s="29"/>
    </row>
    <row r="41" spans="2:23" x14ac:dyDescent="0.25">
      <c r="B41" s="18"/>
      <c r="C41" t="e">
        <f>VLOOKUP(SFPR!B41,IRN!$A$2:$B$664,2)</f>
        <v>#N/A</v>
      </c>
      <c r="G41" s="16">
        <f>SUMIFS('FTE Detail'!$Q$1:$Q$99997,'FTE Detail'!$M$1:$M$99997,G$5,'FTE Detail'!$S$1:$S$99997,$B41,'FTE Detail'!$AD$1:$AD$99997,"NONE")</f>
        <v>0</v>
      </c>
      <c r="H41" s="16">
        <f>SUMIFS('FTE Detail'!$Q$1:$Q$99997,'FTE Detail'!$M$1:$M$99997,H$5,'FTE Detail'!$S$1:$S$99997,$B41,'FTE Detail'!$AD$1:$AD$99997,"NONE")</f>
        <v>0</v>
      </c>
      <c r="I41" s="16"/>
      <c r="J41" s="16"/>
      <c r="K41" s="16"/>
      <c r="N41" s="45">
        <f t="shared" si="6"/>
        <v>0</v>
      </c>
      <c r="O41" s="16"/>
      <c r="P41" s="3">
        <f t="shared" si="5"/>
        <v>0</v>
      </c>
      <c r="R41" s="29"/>
      <c r="S41" s="29"/>
      <c r="T41" s="29"/>
      <c r="U41" s="29"/>
      <c r="V41" s="29"/>
      <c r="W41" s="29"/>
    </row>
    <row r="42" spans="2:23" x14ac:dyDescent="0.25">
      <c r="B42" s="18"/>
      <c r="C42" t="e">
        <f>VLOOKUP(SFPR!B42,IRN!$A$2:$B$664,2)</f>
        <v>#N/A</v>
      </c>
      <c r="H42" s="16"/>
      <c r="I42" s="16"/>
      <c r="J42" s="16"/>
      <c r="K42" s="16"/>
      <c r="N42" s="45">
        <f t="shared" si="6"/>
        <v>0</v>
      </c>
      <c r="O42" s="16"/>
      <c r="P42" s="3">
        <f t="shared" si="5"/>
        <v>0</v>
      </c>
      <c r="R42" s="29"/>
      <c r="S42" s="29"/>
      <c r="T42" s="29"/>
      <c r="U42" s="29"/>
      <c r="V42" s="29"/>
      <c r="W42" s="29"/>
    </row>
    <row r="43" spans="2:23" x14ac:dyDescent="0.25">
      <c r="B43" s="18"/>
      <c r="G43" s="45">
        <f t="shared" ref="G43:H43" si="8">SUM(G31:G42)</f>
        <v>0</v>
      </c>
      <c r="H43" s="45">
        <f t="shared" si="8"/>
        <v>0</v>
      </c>
      <c r="I43" s="16"/>
      <c r="J43" s="16"/>
      <c r="K43" s="16"/>
      <c r="N43" s="45">
        <f>SUM(N31:N42)</f>
        <v>0</v>
      </c>
      <c r="O43" s="16">
        <f>SUM(O31:O42)</f>
        <v>0</v>
      </c>
      <c r="P43" s="3">
        <f t="shared" si="5"/>
        <v>0</v>
      </c>
      <c r="R43" s="29"/>
      <c r="S43" s="29"/>
      <c r="T43" s="29"/>
      <c r="U43" s="29"/>
      <c r="V43" s="29"/>
      <c r="W43" s="29"/>
    </row>
    <row r="44" spans="2:23" x14ac:dyDescent="0.25">
      <c r="B44" s="18"/>
      <c r="H44" s="16"/>
      <c r="I44" s="16"/>
      <c r="J44" s="16"/>
      <c r="K44" s="16"/>
      <c r="N44" s="45"/>
      <c r="P44" s="3"/>
      <c r="R44" s="29"/>
      <c r="S44" s="29"/>
      <c r="T44" s="29"/>
      <c r="U44" s="29"/>
      <c r="V44" s="29"/>
      <c r="W44" s="29"/>
    </row>
    <row r="45" spans="2:23" x14ac:dyDescent="0.25">
      <c r="B45" s="18"/>
      <c r="P45" s="3"/>
    </row>
    <row r="46" spans="2:23" x14ac:dyDescent="0.25">
      <c r="B46" s="18"/>
      <c r="P46" s="3"/>
      <c r="R46" s="29"/>
      <c r="S46" s="29"/>
      <c r="T46" s="29"/>
      <c r="U46" s="29"/>
      <c r="V46" s="29"/>
      <c r="W46" s="29"/>
    </row>
    <row r="47" spans="2:23" ht="21" x14ac:dyDescent="0.35">
      <c r="C47" s="51" t="s">
        <v>751</v>
      </c>
    </row>
    <row r="48" spans="2:23" ht="15.75" x14ac:dyDescent="0.25">
      <c r="B48" s="46" t="s">
        <v>48</v>
      </c>
      <c r="C48" s="52" t="s">
        <v>748</v>
      </c>
      <c r="D48" s="46"/>
      <c r="F48" s="46"/>
      <c r="I48" s="72" t="s">
        <v>697</v>
      </c>
      <c r="J48" s="73" t="s">
        <v>1</v>
      </c>
      <c r="K48" s="72" t="s">
        <v>698</v>
      </c>
      <c r="L48" s="72" t="s">
        <v>51</v>
      </c>
      <c r="M48" s="72" t="s">
        <v>808</v>
      </c>
      <c r="N48" s="50" t="s">
        <v>45</v>
      </c>
      <c r="O48" s="50" t="str">
        <f>O4</f>
        <v>February</v>
      </c>
      <c r="P48" t="s">
        <v>4</v>
      </c>
    </row>
    <row r="49" spans="3:16" x14ac:dyDescent="0.25">
      <c r="C49" t="e">
        <f>VLOOKUP(SFPR!B49,IRN!$A$2:$B$664,2)</f>
        <v>#N/A</v>
      </c>
      <c r="D49" s="46"/>
      <c r="E49" s="16"/>
      <c r="F49" s="16"/>
      <c r="I49" s="16">
        <f>SUMIFS('FTE Detail'!$Q$1:$Q$99997,'FTE Detail'!$M$1:$M$99997,I$5,'FTE Detail'!$S$1:$S$99997,$B49,'FTE Detail'!$AD$1:$AD$99997,"NONE")</f>
        <v>0</v>
      </c>
      <c r="J49" s="16">
        <f>SUMIFS('FTE Detail'!$Q$1:$Q$99997,'FTE Detail'!$M$1:$M$99997,J$5,'FTE Detail'!$S$1:$S$99997,$B49,'FTE Detail'!$AD$1:$AD$99997,"NONE")</f>
        <v>0</v>
      </c>
      <c r="K49" s="16">
        <f>SUMIFS('FTE Detail'!$Q$1:$Q$99997,'FTE Detail'!$M$1:$M$99997,K$5,'FTE Detail'!$S$1:$S$99997,$B49,'FTE Detail'!$AD$1:$AD$99997,"NONE")</f>
        <v>0</v>
      </c>
      <c r="L49" s="16">
        <f>SUMIFS('FTE Detail'!$Q$1:$Q$99997,'FTE Detail'!$M$1:$M$99997,L$5,'FTE Detail'!$S$1:$S$99997,$B49,'FTE Detail'!$AD$1:$AD$99997,"NONE")</f>
        <v>0</v>
      </c>
      <c r="M49" s="16">
        <f>SUMIFS('FTE Detail'!$Q$1:$Q$99997,'FTE Detail'!$M$1:$M$99997,M$5,'FTE Detail'!$S$1:$S$99997,$B49,'FTE Detail'!$AD$1:$AD$99997,"NONE")</f>
        <v>0</v>
      </c>
      <c r="N49" s="45">
        <f>SUM(I49:M49)</f>
        <v>0</v>
      </c>
      <c r="O49" s="16"/>
      <c r="P49" s="3">
        <f t="shared" ref="P49:P57" si="9">N49-O49</f>
        <v>0</v>
      </c>
    </row>
    <row r="50" spans="3:16" x14ac:dyDescent="0.25">
      <c r="C50" t="e">
        <f>VLOOKUP(SFPR!B50,IRN!$A$2:$B$664,2)</f>
        <v>#N/A</v>
      </c>
      <c r="D50" s="46"/>
      <c r="E50" s="16"/>
      <c r="F50" s="16"/>
      <c r="I50" s="16">
        <f>SUMIFS('FTE Detail'!$Q$1:$Q$99997,'FTE Detail'!$M$1:$M$99997,I$5,'FTE Detail'!$S$1:$S$99997,$B50,'FTE Detail'!$AD$1:$AD$99997,"NONE")</f>
        <v>0</v>
      </c>
      <c r="J50" s="16">
        <f>SUMIFS('FTE Detail'!$Q$1:$Q$99997,'FTE Detail'!$M$1:$M$99997,J$5,'FTE Detail'!$S$1:$S$99997,$B50,'FTE Detail'!$AD$1:$AD$99997,"NONE")</f>
        <v>0</v>
      </c>
      <c r="K50" s="16">
        <f>SUMIFS('FTE Detail'!$Q$1:$Q$99997,'FTE Detail'!$M$1:$M$99997,K$5,'FTE Detail'!$S$1:$S$99997,$B50,'FTE Detail'!$AD$1:$AD$99997,"NONE")</f>
        <v>0</v>
      </c>
      <c r="L50" s="16">
        <f>SUMIFS('FTE Detail'!$Q$1:$Q$99997,'FTE Detail'!$M$1:$M$99997,L$5,'FTE Detail'!$S$1:$S$99997,$B50,'FTE Detail'!$AD$1:$AD$99997,"NONE")</f>
        <v>0</v>
      </c>
      <c r="M50" s="16">
        <f>SUMIFS('FTE Detail'!$Q$1:$Q$99997,'FTE Detail'!$M$1:$M$99997,M$5,'FTE Detail'!$S$1:$S$99997,$B50,'FTE Detail'!$AD$1:$AD$99997,"NONE")</f>
        <v>0</v>
      </c>
      <c r="N50" s="45">
        <f t="shared" ref="N50:N57" si="10">SUM(I50:M50)</f>
        <v>0</v>
      </c>
      <c r="O50" s="16"/>
      <c r="P50" s="3">
        <f t="shared" si="9"/>
        <v>0</v>
      </c>
    </row>
    <row r="51" spans="3:16" x14ac:dyDescent="0.25">
      <c r="C51" t="e">
        <f>VLOOKUP(SFPR!B51,IRN!$A$2:$B$664,2)</f>
        <v>#N/A</v>
      </c>
      <c r="D51" s="46"/>
      <c r="E51" s="16"/>
      <c r="F51" s="16"/>
      <c r="I51" s="16">
        <f>SUMIFS('FTE Detail'!$Q$1:$Q$99997,'FTE Detail'!$M$1:$M$99997,I$5,'FTE Detail'!$S$1:$S$99997,$B51,'FTE Detail'!$AD$1:$AD$99997,"NONE")</f>
        <v>0</v>
      </c>
      <c r="J51" s="16">
        <f>SUMIFS('FTE Detail'!$Q$1:$Q$99997,'FTE Detail'!$M$1:$M$99997,J$5,'FTE Detail'!$S$1:$S$99997,$B51,'FTE Detail'!$AD$1:$AD$99997,"NONE")</f>
        <v>0</v>
      </c>
      <c r="K51" s="16">
        <f>SUMIFS('FTE Detail'!$Q$1:$Q$99997,'FTE Detail'!$M$1:$M$99997,K$5,'FTE Detail'!$S$1:$S$99997,$B51,'FTE Detail'!$AD$1:$AD$99997,"NONE")</f>
        <v>0</v>
      </c>
      <c r="L51" s="16">
        <f>SUMIFS('FTE Detail'!$Q$1:$Q$99997,'FTE Detail'!$M$1:$M$99997,L$5,'FTE Detail'!$S$1:$S$99997,$B51,'FTE Detail'!$AD$1:$AD$99997,"NONE")</f>
        <v>0</v>
      </c>
      <c r="M51" s="16">
        <f>SUMIFS('FTE Detail'!$Q$1:$Q$99997,'FTE Detail'!$M$1:$M$99997,M$5,'FTE Detail'!$S$1:$S$99997,$B51,'FTE Detail'!$AD$1:$AD$99997,"NONE")</f>
        <v>0</v>
      </c>
      <c r="N51" s="45">
        <f t="shared" si="10"/>
        <v>0</v>
      </c>
      <c r="O51" s="16"/>
      <c r="P51" s="3">
        <f t="shared" si="9"/>
        <v>0</v>
      </c>
    </row>
    <row r="52" spans="3:16" x14ac:dyDescent="0.25">
      <c r="C52" t="e">
        <f>VLOOKUP(SFPR!B52,IRN!$A$2:$B$664,2)</f>
        <v>#N/A</v>
      </c>
      <c r="E52" s="16"/>
      <c r="F52" s="16"/>
      <c r="I52" s="16">
        <f>SUMIFS('FTE Detail'!$Q$1:$Q$99997,'FTE Detail'!$M$1:$M$99997,I$5,'FTE Detail'!$S$1:$S$99997,$B52,'FTE Detail'!$AD$1:$AD$99997,"NONE")</f>
        <v>0</v>
      </c>
      <c r="J52" s="16">
        <f>SUMIFS('FTE Detail'!$Q$1:$Q$99997,'FTE Detail'!$M$1:$M$99997,J$5,'FTE Detail'!$S$1:$S$99997,$B52,'FTE Detail'!$AD$1:$AD$99997,"NONE")</f>
        <v>0</v>
      </c>
      <c r="K52" s="16">
        <f>SUMIFS('FTE Detail'!$Q$1:$Q$99997,'FTE Detail'!$M$1:$M$99997,K$5,'FTE Detail'!$S$1:$S$99997,$B52,'FTE Detail'!$AD$1:$AD$99997,"NONE")</f>
        <v>0</v>
      </c>
      <c r="L52" s="16">
        <f>SUMIFS('FTE Detail'!$Q$1:$Q$99997,'FTE Detail'!$M$1:$M$99997,L$5,'FTE Detail'!$S$1:$S$99997,$B52,'FTE Detail'!$AD$1:$AD$99997,"NONE")</f>
        <v>0</v>
      </c>
      <c r="M52" s="16">
        <f>SUMIFS('FTE Detail'!$Q$1:$Q$99997,'FTE Detail'!$M$1:$M$99997,M$5,'FTE Detail'!$S$1:$S$99997,$B52,'FTE Detail'!$AD$1:$AD$99997,"NONE")</f>
        <v>0</v>
      </c>
      <c r="N52" s="45">
        <f t="shared" si="10"/>
        <v>0</v>
      </c>
      <c r="O52" s="16"/>
      <c r="P52" s="3">
        <f t="shared" si="9"/>
        <v>0</v>
      </c>
    </row>
    <row r="53" spans="3:16" x14ac:dyDescent="0.25">
      <c r="C53" t="e">
        <f>VLOOKUP(SFPR!B53,IRN!$A$2:$B$664,2)</f>
        <v>#N/A</v>
      </c>
      <c r="E53" s="16"/>
      <c r="F53" s="16"/>
      <c r="I53" s="16">
        <f>SUMIFS('FTE Detail'!$Q$1:$Q$99997,'FTE Detail'!$M$1:$M$99997,I$5,'FTE Detail'!$S$1:$S$99997,$B53,'FTE Detail'!$AD$1:$AD$99997,"NONE")</f>
        <v>0</v>
      </c>
      <c r="J53" s="16">
        <f>SUMIFS('FTE Detail'!$Q$1:$Q$99997,'FTE Detail'!$M$1:$M$99997,J$5,'FTE Detail'!$S$1:$S$99997,$B53,'FTE Detail'!$AD$1:$AD$99997,"NONE")</f>
        <v>0</v>
      </c>
      <c r="K53" s="16">
        <f>SUMIFS('FTE Detail'!$Q$1:$Q$99997,'FTE Detail'!$M$1:$M$99997,K$5,'FTE Detail'!$S$1:$S$99997,$B53,'FTE Detail'!$AD$1:$AD$99997,"NONE")</f>
        <v>0</v>
      </c>
      <c r="L53" s="16">
        <f>SUMIFS('FTE Detail'!$Q$1:$Q$99997,'FTE Detail'!$M$1:$M$99997,L$5,'FTE Detail'!$S$1:$S$99997,$B53,'FTE Detail'!$AD$1:$AD$99997,"NONE")</f>
        <v>0</v>
      </c>
      <c r="M53" s="16">
        <f>SUMIFS('FTE Detail'!$Q$1:$Q$99997,'FTE Detail'!$M$1:$M$99997,M$5,'FTE Detail'!$S$1:$S$99997,$B53,'FTE Detail'!$AD$1:$AD$99997,"NONE")</f>
        <v>0</v>
      </c>
      <c r="N53" s="45">
        <f t="shared" si="10"/>
        <v>0</v>
      </c>
      <c r="O53" s="16"/>
      <c r="P53" s="3">
        <f t="shared" si="9"/>
        <v>0</v>
      </c>
    </row>
    <row r="54" spans="3:16" x14ac:dyDescent="0.25">
      <c r="C54" t="e">
        <f>VLOOKUP(SFPR!B54,IRN!$A$2:$B$664,2)</f>
        <v>#N/A</v>
      </c>
      <c r="E54" s="16"/>
      <c r="F54" s="16"/>
      <c r="I54" s="16">
        <f>SUMIFS('FTE Detail'!$Q$1:$Q$99997,'FTE Detail'!$M$1:$M$99997,I$5,'FTE Detail'!$S$1:$S$99997,$B54,'FTE Detail'!$AD$1:$AD$99997,"NONE")</f>
        <v>0</v>
      </c>
      <c r="J54" s="16">
        <f>SUMIFS('FTE Detail'!$Q$1:$Q$99997,'FTE Detail'!$M$1:$M$99997,J$5,'FTE Detail'!$S$1:$S$99997,$B54,'FTE Detail'!$AD$1:$AD$99997,"NONE")</f>
        <v>0</v>
      </c>
      <c r="K54" s="16">
        <f>SUMIFS('FTE Detail'!$Q$1:$Q$99997,'FTE Detail'!$M$1:$M$99997,K$5,'FTE Detail'!$S$1:$S$99997,$B54,'FTE Detail'!$AD$1:$AD$99997,"NONE")</f>
        <v>0</v>
      </c>
      <c r="L54" s="16">
        <f>SUMIFS('FTE Detail'!$Q$1:$Q$99997,'FTE Detail'!$M$1:$M$99997,L$5,'FTE Detail'!$S$1:$S$99997,$B54,'FTE Detail'!$AD$1:$AD$99997,"NONE")</f>
        <v>0</v>
      </c>
      <c r="M54" s="16">
        <f>SUMIFS('FTE Detail'!$Q$1:$Q$99997,'FTE Detail'!$M$1:$M$99997,M$5,'FTE Detail'!$S$1:$S$99997,$B54,'FTE Detail'!$AD$1:$AD$99997,"NONE")</f>
        <v>0</v>
      </c>
      <c r="N54" s="45">
        <f t="shared" si="10"/>
        <v>0</v>
      </c>
      <c r="O54" s="16"/>
      <c r="P54" s="3">
        <f t="shared" si="9"/>
        <v>0</v>
      </c>
    </row>
    <row r="55" spans="3:16" x14ac:dyDescent="0.25">
      <c r="C55" t="e">
        <f>VLOOKUP(SFPR!B55,IRN!$A$2:$B$664,2)</f>
        <v>#N/A</v>
      </c>
      <c r="E55" s="16"/>
      <c r="F55" s="16"/>
      <c r="I55" s="16">
        <f>SUMIFS('FTE Detail'!$Q$1:$Q$99997,'FTE Detail'!$M$1:$M$99997,I$5,'FTE Detail'!$S$1:$S$99997,$B55,'FTE Detail'!$AD$1:$AD$99997,"NONE")</f>
        <v>0</v>
      </c>
      <c r="J55" s="16">
        <f>SUMIFS('FTE Detail'!$Q$1:$Q$99997,'FTE Detail'!$M$1:$M$99997,J$5,'FTE Detail'!$S$1:$S$99997,$B55,'FTE Detail'!$AD$1:$AD$99997,"NONE")</f>
        <v>0</v>
      </c>
      <c r="K55" s="16">
        <f>SUMIFS('FTE Detail'!$Q$1:$Q$99997,'FTE Detail'!$M$1:$M$99997,K$5,'FTE Detail'!$S$1:$S$99997,$B55,'FTE Detail'!$AD$1:$AD$99997,"NONE")</f>
        <v>0</v>
      </c>
      <c r="L55" s="16">
        <f>SUMIFS('FTE Detail'!$Q$1:$Q$99997,'FTE Detail'!$M$1:$M$99997,L$5,'FTE Detail'!$S$1:$S$99997,$B55,'FTE Detail'!$AD$1:$AD$99997,"NONE")</f>
        <v>0</v>
      </c>
      <c r="M55" s="16">
        <f>SUMIFS('FTE Detail'!$Q$1:$Q$99997,'FTE Detail'!$M$1:$M$99997,M$5,'FTE Detail'!$S$1:$S$99997,$B55,'FTE Detail'!$AD$1:$AD$99997,"NONE")</f>
        <v>0</v>
      </c>
      <c r="N55" s="45">
        <f t="shared" si="10"/>
        <v>0</v>
      </c>
      <c r="O55" s="16"/>
      <c r="P55" s="3">
        <f t="shared" si="9"/>
        <v>0</v>
      </c>
    </row>
    <row r="56" spans="3:16" x14ac:dyDescent="0.25">
      <c r="C56" t="e">
        <f>VLOOKUP(SFPR!B56,IRN!$A$2:$B$664,2)</f>
        <v>#N/A</v>
      </c>
      <c r="D56" s="46"/>
      <c r="E56" s="16"/>
      <c r="F56" s="16"/>
      <c r="I56" s="16">
        <f>SUMIFS('FTE Detail'!$Q$1:$Q$99997,'FTE Detail'!$M$1:$M$99997,I$5,'FTE Detail'!$S$1:$S$99997,$B56,'FTE Detail'!$AD$1:$AD$99997,"NONE")</f>
        <v>0</v>
      </c>
      <c r="J56" s="16">
        <f>SUMIFS('FTE Detail'!$Q$1:$Q$99997,'FTE Detail'!$M$1:$M$99997,J$5,'FTE Detail'!$S$1:$S$99997,$B56,'FTE Detail'!$AD$1:$AD$99997,"NONE")</f>
        <v>0</v>
      </c>
      <c r="K56" s="16">
        <f>SUMIFS('FTE Detail'!$Q$1:$Q$99997,'FTE Detail'!$M$1:$M$99997,K$5,'FTE Detail'!$S$1:$S$99997,$B56,'FTE Detail'!$AD$1:$AD$99997,"NONE")</f>
        <v>0</v>
      </c>
      <c r="L56" s="16">
        <f>SUMIFS('FTE Detail'!$Q$1:$Q$99997,'FTE Detail'!$M$1:$M$99997,L$5,'FTE Detail'!$S$1:$S$99997,$B56,'FTE Detail'!$AD$1:$AD$99997,"NONE")</f>
        <v>0</v>
      </c>
      <c r="M56" s="16">
        <f>SUMIFS('FTE Detail'!$Q$1:$Q$99997,'FTE Detail'!$M$1:$M$99997,M$5,'FTE Detail'!$S$1:$S$99997,$B56,'FTE Detail'!$AD$1:$AD$99997,"NONE")</f>
        <v>0</v>
      </c>
      <c r="N56" s="45">
        <f t="shared" si="10"/>
        <v>0</v>
      </c>
      <c r="O56" s="16"/>
      <c r="P56" s="3">
        <f t="shared" si="9"/>
        <v>0</v>
      </c>
    </row>
    <row r="57" spans="3:16" x14ac:dyDescent="0.25">
      <c r="C57" t="e">
        <f>VLOOKUP(SFPR!B57,IRN!$A$2:$B$664,2)</f>
        <v>#N/A</v>
      </c>
      <c r="E57" s="16"/>
      <c r="F57" s="16"/>
      <c r="I57" s="16">
        <f>SUMIFS('FTE Detail'!$Q$1:$Q$99997,'FTE Detail'!$M$1:$M$99997,I$5,'FTE Detail'!$S$1:$S$99997,$B57,'FTE Detail'!$AD$1:$AD$99997,"NONE")</f>
        <v>0</v>
      </c>
      <c r="J57" s="16">
        <f>SUMIFS('FTE Detail'!$Q$1:$Q$99997,'FTE Detail'!$M$1:$M$99997,J$5,'FTE Detail'!$S$1:$S$99997,$B57,'FTE Detail'!$AD$1:$AD$99997,"NONE")</f>
        <v>0</v>
      </c>
      <c r="K57" s="16">
        <f>SUMIFS('FTE Detail'!$Q$1:$Q$99997,'FTE Detail'!$M$1:$M$99997,K$5,'FTE Detail'!$S$1:$S$99997,$B57,'FTE Detail'!$AD$1:$AD$99997,"NONE")</f>
        <v>0</v>
      </c>
      <c r="L57" s="16">
        <f>SUMIFS('FTE Detail'!$Q$1:$Q$99997,'FTE Detail'!$M$1:$M$99997,L$5,'FTE Detail'!$S$1:$S$99997,$B57,'FTE Detail'!$AD$1:$AD$99997,"NONE")</f>
        <v>0</v>
      </c>
      <c r="M57" s="16">
        <f>SUMIFS('FTE Detail'!$Q$1:$Q$99997,'FTE Detail'!$M$1:$M$99997,M$5,'FTE Detail'!$S$1:$S$99997,$B57,'FTE Detail'!$AD$1:$AD$99997,"NONE")</f>
        <v>0</v>
      </c>
      <c r="N57" s="45">
        <f t="shared" si="10"/>
        <v>0</v>
      </c>
      <c r="O57" s="16"/>
      <c r="P57" s="3">
        <f t="shared" si="9"/>
        <v>0</v>
      </c>
    </row>
    <row r="58" spans="3:16" x14ac:dyDescent="0.25">
      <c r="C58" s="49"/>
      <c r="E58" s="16"/>
      <c r="F58" s="16"/>
      <c r="K58" s="16"/>
      <c r="N58" s="45">
        <f>SUM(N49:N57)</f>
        <v>0</v>
      </c>
      <c r="O58" s="16">
        <f t="shared" ref="O58:P58" si="11">SUM(O49:O57)</f>
        <v>0</v>
      </c>
      <c r="P58" s="45">
        <f t="shared" si="11"/>
        <v>0</v>
      </c>
    </row>
    <row r="59" spans="3:16" x14ac:dyDescent="0.25">
      <c r="C59" s="49"/>
      <c r="E59" s="16"/>
      <c r="F59" s="16"/>
      <c r="K59" s="16"/>
      <c r="N59" s="45"/>
      <c r="O59" s="16"/>
      <c r="P59" s="3"/>
    </row>
    <row r="60" spans="3:16" x14ac:dyDescent="0.25">
      <c r="C60" s="49"/>
      <c r="E60" s="16"/>
      <c r="F60" s="16"/>
      <c r="K60" s="16"/>
      <c r="N60" s="45"/>
      <c r="O60" s="16"/>
      <c r="P60" s="3"/>
    </row>
    <row r="61" spans="3:16" x14ac:dyDescent="0.25">
      <c r="C61" s="49"/>
      <c r="E61" s="16"/>
      <c r="F61" s="16"/>
      <c r="K61" s="16"/>
      <c r="N61" s="45"/>
      <c r="O61" s="16"/>
      <c r="P61" s="3"/>
    </row>
    <row r="62" spans="3:16" x14ac:dyDescent="0.25">
      <c r="O62" s="45"/>
      <c r="P62" s="3"/>
    </row>
    <row r="63" spans="3:16" x14ac:dyDescent="0.25">
      <c r="O63" s="45"/>
      <c r="P63" s="45"/>
    </row>
    <row r="64" spans="3:16" x14ac:dyDescent="0.25">
      <c r="O64" s="45"/>
      <c r="P64" s="45"/>
    </row>
  </sheetData>
  <mergeCells count="4">
    <mergeCell ref="D3:F3"/>
    <mergeCell ref="D4:F4"/>
    <mergeCell ref="G3:H3"/>
    <mergeCell ref="G4:H4"/>
  </mergeCells>
  <printOptions headings="1" gridLines="1"/>
  <pageMargins left="0" right="0" top="0" bottom="0" header="0" footer="0"/>
  <pageSetup scale="50" orientation="landscape" horizontalDpi="4294967293" verticalDpi="4294967293" r:id="rId1"/>
  <headerFooter>
    <oddFooter>&amp;C&amp;P&amp;R&amp;D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selection activeCell="G19" sqref="G19"/>
    </sheetView>
  </sheetViews>
  <sheetFormatPr defaultRowHeight="15" x14ac:dyDescent="0.25"/>
  <cols>
    <col min="2" max="2" width="35.28515625" bestFit="1" customWidth="1"/>
    <col min="3" max="3" width="9.5703125" bestFit="1" customWidth="1"/>
    <col min="5" max="5" width="8.7109375" bestFit="1" customWidth="1"/>
    <col min="6" max="6" width="10.5703125" bestFit="1" customWidth="1"/>
    <col min="7" max="7" width="13.7109375" bestFit="1" customWidth="1"/>
  </cols>
  <sheetData>
    <row r="1" spans="1:12" x14ac:dyDescent="0.25">
      <c r="A1" s="37"/>
      <c r="L1" s="37"/>
    </row>
    <row r="2" spans="1:12" x14ac:dyDescent="0.25">
      <c r="A2" s="18"/>
      <c r="F2" s="44"/>
      <c r="L2" s="18"/>
    </row>
    <row r="3" spans="1:12" x14ac:dyDescent="0.25">
      <c r="A3" s="18"/>
      <c r="F3" s="44"/>
      <c r="G3" s="44"/>
      <c r="L3" s="18"/>
    </row>
    <row r="4" spans="1:12" x14ac:dyDescent="0.25">
      <c r="A4" s="18"/>
      <c r="F4" s="44"/>
      <c r="G4" s="44"/>
      <c r="L4" s="18"/>
    </row>
    <row r="5" spans="1:12" x14ac:dyDescent="0.25">
      <c r="A5" s="18"/>
      <c r="F5" s="44"/>
      <c r="G5" s="44"/>
      <c r="L5" s="18"/>
    </row>
    <row r="6" spans="1:12" x14ac:dyDescent="0.25">
      <c r="A6" s="18"/>
      <c r="F6" s="44"/>
      <c r="G6" s="44"/>
      <c r="L6" s="18"/>
    </row>
    <row r="7" spans="1:12" x14ac:dyDescent="0.25">
      <c r="A7" s="18"/>
      <c r="F7" s="44"/>
      <c r="G7" s="44"/>
      <c r="L7" s="18"/>
    </row>
    <row r="8" spans="1:12" x14ac:dyDescent="0.25">
      <c r="A8" s="18"/>
      <c r="F8" s="44"/>
      <c r="G8" s="44"/>
      <c r="L8" s="18"/>
    </row>
    <row r="9" spans="1:12" x14ac:dyDescent="0.25">
      <c r="A9" s="18"/>
      <c r="F9" s="44"/>
      <c r="G9" s="44"/>
      <c r="L9" s="18"/>
    </row>
    <row r="10" spans="1:12" x14ac:dyDescent="0.25">
      <c r="A10" s="18"/>
      <c r="F10" s="44"/>
      <c r="G10" s="44"/>
      <c r="L10" s="18"/>
    </row>
    <row r="11" spans="1:12" x14ac:dyDescent="0.25">
      <c r="A11" s="18"/>
      <c r="F11" s="44"/>
      <c r="G11" s="44"/>
      <c r="L11" s="18"/>
    </row>
    <row r="12" spans="1:12" x14ac:dyDescent="0.25">
      <c r="A12" s="18"/>
      <c r="F12" s="44"/>
      <c r="G12" s="44"/>
      <c r="L12" s="18"/>
    </row>
    <row r="13" spans="1:12" x14ac:dyDescent="0.25">
      <c r="A13" s="18"/>
      <c r="F13" s="44"/>
      <c r="G13" s="44"/>
      <c r="L13" s="18"/>
    </row>
    <row r="14" spans="1:12" x14ac:dyDescent="0.25">
      <c r="A14" s="18"/>
      <c r="F14" s="44"/>
      <c r="G14" s="44"/>
    </row>
    <row r="15" spans="1:12" x14ac:dyDescent="0.25">
      <c r="A15" s="18"/>
      <c r="F15" s="44"/>
      <c r="G15" s="44"/>
    </row>
    <row r="16" spans="1:12" x14ac:dyDescent="0.25">
      <c r="A16" s="18"/>
      <c r="F16" s="44"/>
      <c r="G16" s="44"/>
    </row>
    <row r="17" spans="1:7" x14ac:dyDescent="0.25">
      <c r="A17" s="18"/>
      <c r="F17" s="44"/>
      <c r="G17" s="44"/>
    </row>
    <row r="18" spans="1:7" x14ac:dyDescent="0.25">
      <c r="A18" s="18"/>
      <c r="F18" s="44"/>
      <c r="G18" s="44"/>
    </row>
    <row r="19" spans="1:7" x14ac:dyDescent="0.25">
      <c r="A19" s="18"/>
      <c r="F19" s="44"/>
      <c r="G19" s="44"/>
    </row>
    <row r="20" spans="1:7" x14ac:dyDescent="0.25">
      <c r="A20" s="37"/>
      <c r="F20" s="44"/>
      <c r="G20" s="44"/>
    </row>
    <row r="21" spans="1:7" x14ac:dyDescent="0.25">
      <c r="A21" s="37"/>
      <c r="F21" s="44"/>
      <c r="G21" s="44"/>
    </row>
    <row r="22" spans="1:7" x14ac:dyDescent="0.25">
      <c r="A22" s="37"/>
      <c r="F22" s="44"/>
      <c r="G22" s="44"/>
    </row>
    <row r="23" spans="1:7" x14ac:dyDescent="0.25">
      <c r="A23" s="37"/>
      <c r="F23" s="44"/>
      <c r="G23" s="44"/>
    </row>
    <row r="24" spans="1:7" x14ac:dyDescent="0.25">
      <c r="A24" s="18"/>
      <c r="F24" s="44"/>
      <c r="G24" s="44"/>
    </row>
    <row r="25" spans="1:7" x14ac:dyDescent="0.25">
      <c r="A25" s="18"/>
      <c r="F25" s="44"/>
      <c r="G25" s="44"/>
    </row>
    <row r="26" spans="1:7" x14ac:dyDescent="0.25">
      <c r="A26" s="18"/>
      <c r="F26" s="44"/>
      <c r="G26" s="44"/>
    </row>
    <row r="27" spans="1:7" x14ac:dyDescent="0.25">
      <c r="A27" s="18"/>
      <c r="F27" s="44"/>
      <c r="G27" s="44"/>
    </row>
    <row r="28" spans="1:7" x14ac:dyDescent="0.25">
      <c r="A28" s="18"/>
      <c r="F28" s="44"/>
      <c r="G28" s="44"/>
    </row>
    <row r="29" spans="1:7" x14ac:dyDescent="0.25">
      <c r="A29" s="18"/>
      <c r="F29" s="44"/>
      <c r="G29" s="44"/>
    </row>
    <row r="30" spans="1:7" x14ac:dyDescent="0.25">
      <c r="A30" s="18"/>
      <c r="F30" s="44"/>
      <c r="G30" s="44"/>
    </row>
    <row r="31" spans="1:7" x14ac:dyDescent="0.25">
      <c r="A31" s="18"/>
      <c r="F31" s="44"/>
      <c r="G31" s="44"/>
    </row>
    <row r="32" spans="1:7" x14ac:dyDescent="0.25">
      <c r="A32" s="18"/>
      <c r="F32" s="44"/>
      <c r="G32" s="44"/>
    </row>
    <row r="33" spans="1:7" x14ac:dyDescent="0.25">
      <c r="A33" s="18"/>
      <c r="F33" s="44"/>
      <c r="G33" s="44"/>
    </row>
    <row r="34" spans="1:7" x14ac:dyDescent="0.25">
      <c r="A34" s="18"/>
      <c r="F34" s="44"/>
      <c r="G34" s="44"/>
    </row>
    <row r="35" spans="1:7" x14ac:dyDescent="0.25">
      <c r="A35" s="18"/>
      <c r="F35" s="44"/>
      <c r="G35" s="44"/>
    </row>
    <row r="36" spans="1:7" x14ac:dyDescent="0.25">
      <c r="A36" s="18"/>
      <c r="F36" s="44"/>
      <c r="G36" s="44"/>
    </row>
    <row r="37" spans="1:7" x14ac:dyDescent="0.25">
      <c r="A37" s="18"/>
      <c r="F37" s="44"/>
      <c r="G37" s="44"/>
    </row>
    <row r="38" spans="1:7" x14ac:dyDescent="0.25">
      <c r="A38" s="18"/>
      <c r="F38" s="44"/>
      <c r="G38" s="44"/>
    </row>
    <row r="39" spans="1:7" x14ac:dyDescent="0.25">
      <c r="A39" s="18"/>
      <c r="F39" s="44"/>
      <c r="G39" s="44"/>
    </row>
    <row r="40" spans="1:7" x14ac:dyDescent="0.25">
      <c r="A40" s="18"/>
      <c r="F40" s="44"/>
      <c r="G40" s="44"/>
    </row>
    <row r="41" spans="1:7" x14ac:dyDescent="0.25">
      <c r="A41" s="18"/>
      <c r="F41" s="44"/>
      <c r="G41" s="44"/>
    </row>
    <row r="42" spans="1:7" x14ac:dyDescent="0.25">
      <c r="A42" s="18"/>
      <c r="F42" s="44"/>
      <c r="G42" s="44"/>
    </row>
    <row r="43" spans="1:7" x14ac:dyDescent="0.25">
      <c r="A43" s="18"/>
      <c r="F43" s="44"/>
      <c r="G43" s="44"/>
    </row>
    <row r="44" spans="1:7" x14ac:dyDescent="0.25">
      <c r="A44" s="18"/>
      <c r="F44" s="44"/>
      <c r="G44" s="44"/>
    </row>
    <row r="45" spans="1:7" x14ac:dyDescent="0.25">
      <c r="A45" s="18"/>
      <c r="F45" s="44"/>
      <c r="G45" s="44"/>
    </row>
    <row r="46" spans="1:7" x14ac:dyDescent="0.25">
      <c r="A46" s="18"/>
      <c r="F46" s="44"/>
      <c r="G46" s="44"/>
    </row>
    <row r="47" spans="1:7" x14ac:dyDescent="0.25">
      <c r="A47" s="18"/>
      <c r="F47" s="44"/>
      <c r="G47" s="44"/>
    </row>
    <row r="48" spans="1:7" x14ac:dyDescent="0.25">
      <c r="A48" s="18"/>
      <c r="F48" s="44"/>
      <c r="G48" s="44"/>
    </row>
    <row r="49" spans="1:7" x14ac:dyDescent="0.25">
      <c r="A49" s="18"/>
      <c r="F49" s="44"/>
      <c r="G49" s="44"/>
    </row>
    <row r="50" spans="1:7" x14ac:dyDescent="0.25">
      <c r="A50" s="18"/>
      <c r="F50" s="44"/>
      <c r="G50" s="44"/>
    </row>
    <row r="51" spans="1:7" x14ac:dyDescent="0.25">
      <c r="A51" s="18"/>
      <c r="F51" s="44"/>
      <c r="G51" s="44"/>
    </row>
    <row r="52" spans="1:7" x14ac:dyDescent="0.25">
      <c r="A52" s="18"/>
      <c r="F52" s="44"/>
      <c r="G52" s="44"/>
    </row>
    <row r="53" spans="1:7" x14ac:dyDescent="0.25">
      <c r="A53" s="18"/>
      <c r="F53" s="44"/>
      <c r="G53" s="44"/>
    </row>
    <row r="54" spans="1:7" x14ac:dyDescent="0.25">
      <c r="A54" s="18"/>
      <c r="F54" s="44"/>
      <c r="G54" s="44"/>
    </row>
    <row r="55" spans="1:7" x14ac:dyDescent="0.25">
      <c r="A55" s="18"/>
      <c r="F55" s="44"/>
      <c r="G55" s="44"/>
    </row>
    <row r="56" spans="1:7" x14ac:dyDescent="0.25">
      <c r="A56" s="18"/>
      <c r="F56" s="44"/>
      <c r="G56" s="44"/>
    </row>
    <row r="57" spans="1:7" x14ac:dyDescent="0.25">
      <c r="A57" s="18"/>
      <c r="F57" s="44"/>
      <c r="G57" s="44"/>
    </row>
    <row r="58" spans="1:7" x14ac:dyDescent="0.25">
      <c r="A58" s="18"/>
      <c r="F58" s="44"/>
      <c r="G58" s="44"/>
    </row>
    <row r="59" spans="1:7" x14ac:dyDescent="0.25">
      <c r="A59" s="18"/>
      <c r="G59" s="44"/>
    </row>
    <row r="60" spans="1:7" x14ac:dyDescent="0.25">
      <c r="A60" s="2"/>
      <c r="G60" s="44"/>
    </row>
    <row r="61" spans="1:7" x14ac:dyDescent="0.25">
      <c r="A61" s="18"/>
      <c r="G61" s="44"/>
    </row>
    <row r="62" spans="1:7" x14ac:dyDescent="0.25">
      <c r="A62" s="2"/>
      <c r="G62" s="44"/>
    </row>
    <row r="63" spans="1:7" x14ac:dyDescent="0.25">
      <c r="A63" s="18"/>
      <c r="G63" s="44"/>
    </row>
    <row r="64" spans="1:7" x14ac:dyDescent="0.25">
      <c r="A64" s="2"/>
      <c r="G64" s="44"/>
    </row>
    <row r="65" spans="1:7" x14ac:dyDescent="0.25">
      <c r="A65" s="18"/>
      <c r="G65" s="44"/>
    </row>
    <row r="66" spans="1:7" x14ac:dyDescent="0.25">
      <c r="A66" s="2"/>
      <c r="G66" s="44"/>
    </row>
    <row r="67" spans="1:7" x14ac:dyDescent="0.25">
      <c r="A67" s="18"/>
      <c r="G67" s="44"/>
    </row>
    <row r="68" spans="1:7" x14ac:dyDescent="0.25">
      <c r="A68" s="2"/>
      <c r="G68" s="44"/>
    </row>
    <row r="69" spans="1:7" x14ac:dyDescent="0.25">
      <c r="A69" s="18"/>
      <c r="G69" s="44"/>
    </row>
    <row r="70" spans="1:7" x14ac:dyDescent="0.25">
      <c r="A70" s="2"/>
      <c r="G70" s="44"/>
    </row>
    <row r="71" spans="1:7" x14ac:dyDescent="0.25">
      <c r="A71" s="18"/>
      <c r="G71" s="44"/>
    </row>
    <row r="72" spans="1:7" x14ac:dyDescent="0.25">
      <c r="A72" s="18"/>
      <c r="G72" s="44"/>
    </row>
    <row r="73" spans="1:7" x14ac:dyDescent="0.25">
      <c r="A73" s="2"/>
      <c r="G73" s="44"/>
    </row>
    <row r="74" spans="1:7" x14ac:dyDescent="0.25">
      <c r="A74" s="18"/>
      <c r="G74" s="44"/>
    </row>
    <row r="75" spans="1:7" x14ac:dyDescent="0.25">
      <c r="A75" s="2"/>
      <c r="G75" s="44"/>
    </row>
    <row r="76" spans="1:7" x14ac:dyDescent="0.25">
      <c r="A76" s="18"/>
      <c r="G76" s="44"/>
    </row>
    <row r="77" spans="1:7" x14ac:dyDescent="0.25">
      <c r="A77" s="2"/>
      <c r="G77" s="44"/>
    </row>
    <row r="78" spans="1:7" x14ac:dyDescent="0.25">
      <c r="A78" s="18"/>
      <c r="G78" s="44"/>
    </row>
    <row r="79" spans="1:7" x14ac:dyDescent="0.25">
      <c r="A79" s="2"/>
      <c r="G79" s="44"/>
    </row>
    <row r="80" spans="1:7" x14ac:dyDescent="0.25">
      <c r="A80" s="18"/>
      <c r="G80" s="44"/>
    </row>
    <row r="81" spans="1:7" x14ac:dyDescent="0.25">
      <c r="A81" s="2"/>
      <c r="G81" s="44"/>
    </row>
    <row r="82" spans="1:7" x14ac:dyDescent="0.25">
      <c r="A82" s="18"/>
      <c r="G82" s="44"/>
    </row>
    <row r="83" spans="1:7" x14ac:dyDescent="0.25">
      <c r="A83" s="2"/>
      <c r="G83" s="44"/>
    </row>
    <row r="84" spans="1:7" x14ac:dyDescent="0.25">
      <c r="A84" s="18"/>
      <c r="G84" s="44"/>
    </row>
    <row r="85" spans="1:7" x14ac:dyDescent="0.25">
      <c r="A85" s="2"/>
      <c r="G85" s="44"/>
    </row>
    <row r="86" spans="1:7" x14ac:dyDescent="0.25">
      <c r="A86" s="18"/>
      <c r="G86" s="44"/>
    </row>
    <row r="87" spans="1:7" x14ac:dyDescent="0.25">
      <c r="A87" s="18"/>
      <c r="G87" s="44"/>
    </row>
    <row r="88" spans="1:7" x14ac:dyDescent="0.25">
      <c r="A88" s="2"/>
      <c r="G88" s="44"/>
    </row>
    <row r="89" spans="1:7" x14ac:dyDescent="0.25">
      <c r="A89" s="18"/>
      <c r="G89" s="44"/>
    </row>
    <row r="90" spans="1:7" x14ac:dyDescent="0.25">
      <c r="A90" s="2"/>
      <c r="G90" s="44"/>
    </row>
    <row r="91" spans="1:7" x14ac:dyDescent="0.25">
      <c r="A91" s="18"/>
      <c r="G91" s="44"/>
    </row>
    <row r="92" spans="1:7" x14ac:dyDescent="0.25">
      <c r="A92" s="2"/>
      <c r="G92" s="44"/>
    </row>
    <row r="93" spans="1:7" x14ac:dyDescent="0.25">
      <c r="A93" s="18"/>
      <c r="G93" s="44"/>
    </row>
    <row r="94" spans="1:7" x14ac:dyDescent="0.25">
      <c r="A94" s="18"/>
      <c r="G94" s="44"/>
    </row>
    <row r="95" spans="1:7" x14ac:dyDescent="0.25">
      <c r="A95" s="2"/>
      <c r="G95" s="44"/>
    </row>
    <row r="96" spans="1:7" x14ac:dyDescent="0.25">
      <c r="A96" s="18"/>
      <c r="G96" s="44"/>
    </row>
    <row r="97" spans="1:7" x14ac:dyDescent="0.25">
      <c r="A97" s="2"/>
      <c r="G97" s="44"/>
    </row>
    <row r="98" spans="1:7" x14ac:dyDescent="0.25">
      <c r="A98" s="18"/>
      <c r="G98" s="44"/>
    </row>
    <row r="99" spans="1:7" x14ac:dyDescent="0.25">
      <c r="A99" s="18"/>
      <c r="G99" s="44"/>
    </row>
    <row r="100" spans="1:7" x14ac:dyDescent="0.25">
      <c r="A100" s="2"/>
      <c r="G100" s="44"/>
    </row>
    <row r="101" spans="1:7" x14ac:dyDescent="0.25">
      <c r="A101" s="18"/>
      <c r="G101" s="44"/>
    </row>
    <row r="102" spans="1:7" x14ac:dyDescent="0.25">
      <c r="A102" s="2"/>
      <c r="G102" s="44"/>
    </row>
    <row r="103" spans="1:7" x14ac:dyDescent="0.25">
      <c r="A103" s="2"/>
      <c r="G103" s="44"/>
    </row>
    <row r="104" spans="1:7" x14ac:dyDescent="0.25">
      <c r="A104" s="18"/>
      <c r="G104" s="44"/>
    </row>
    <row r="105" spans="1:7" x14ac:dyDescent="0.25">
      <c r="A105" s="18"/>
      <c r="G105" s="44"/>
    </row>
    <row r="106" spans="1:7" x14ac:dyDescent="0.25">
      <c r="A106" s="18"/>
      <c r="G106" s="44"/>
    </row>
    <row r="107" spans="1:7" x14ac:dyDescent="0.25">
      <c r="A107" s="18"/>
      <c r="G107" s="44"/>
    </row>
    <row r="108" spans="1:7" x14ac:dyDescent="0.25">
      <c r="A108" s="18"/>
      <c r="G108" s="44"/>
    </row>
    <row r="109" spans="1:7" x14ac:dyDescent="0.25">
      <c r="A109" s="18"/>
      <c r="G109" s="44"/>
    </row>
    <row r="110" spans="1:7" x14ac:dyDescent="0.25">
      <c r="A110" s="18"/>
      <c r="G110" s="44"/>
    </row>
    <row r="111" spans="1:7" x14ac:dyDescent="0.25">
      <c r="A111" s="18"/>
      <c r="G111" s="44"/>
    </row>
    <row r="112" spans="1:7" x14ac:dyDescent="0.25">
      <c r="A112" s="18"/>
      <c r="G112" s="44"/>
    </row>
    <row r="113" spans="1:7" x14ac:dyDescent="0.25">
      <c r="A113" s="18"/>
      <c r="G113" s="44"/>
    </row>
    <row r="114" spans="1:7" x14ac:dyDescent="0.25">
      <c r="A114" s="18"/>
      <c r="G114" s="44"/>
    </row>
    <row r="115" spans="1:7" x14ac:dyDescent="0.25">
      <c r="A115" s="18"/>
      <c r="G115" s="44"/>
    </row>
    <row r="116" spans="1:7" x14ac:dyDescent="0.25">
      <c r="A116" s="18"/>
      <c r="G116" s="44"/>
    </row>
    <row r="117" spans="1:7" x14ac:dyDescent="0.25">
      <c r="A117" s="18"/>
      <c r="G117" s="44"/>
    </row>
    <row r="118" spans="1:7" x14ac:dyDescent="0.25">
      <c r="A118" s="18"/>
      <c r="G118" s="44"/>
    </row>
    <row r="119" spans="1:7" x14ac:dyDescent="0.25">
      <c r="A119" s="18"/>
      <c r="G119" s="44"/>
    </row>
    <row r="120" spans="1:7" x14ac:dyDescent="0.25">
      <c r="A120" s="18"/>
      <c r="G120" s="44"/>
    </row>
    <row r="121" spans="1:7" x14ac:dyDescent="0.25">
      <c r="A121" s="18"/>
      <c r="G121" s="44"/>
    </row>
    <row r="122" spans="1:7" x14ac:dyDescent="0.25">
      <c r="A122" s="18"/>
      <c r="G122" s="44"/>
    </row>
    <row r="123" spans="1:7" x14ac:dyDescent="0.25">
      <c r="A123" s="18"/>
      <c r="G123" s="44"/>
    </row>
    <row r="124" spans="1:7" x14ac:dyDescent="0.25">
      <c r="A124" s="18"/>
      <c r="G124" s="44"/>
    </row>
    <row r="125" spans="1:7" x14ac:dyDescent="0.25">
      <c r="A125" s="18"/>
      <c r="G125" s="44"/>
    </row>
    <row r="126" spans="1:7" x14ac:dyDescent="0.25">
      <c r="A126" s="18"/>
      <c r="G126" s="44"/>
    </row>
    <row r="127" spans="1:7" x14ac:dyDescent="0.25">
      <c r="A127" s="18"/>
      <c r="G127" s="44"/>
    </row>
    <row r="128" spans="1:7" x14ac:dyDescent="0.25">
      <c r="A128" s="18"/>
      <c r="G128" s="44"/>
    </row>
    <row r="129" spans="1:7" x14ac:dyDescent="0.25">
      <c r="A129" s="18"/>
      <c r="G129" s="44"/>
    </row>
    <row r="130" spans="1:7" x14ac:dyDescent="0.25">
      <c r="A130" s="18"/>
      <c r="G130" s="44"/>
    </row>
    <row r="131" spans="1:7" x14ac:dyDescent="0.25">
      <c r="A131" s="18"/>
      <c r="G131" s="44"/>
    </row>
    <row r="132" spans="1:7" x14ac:dyDescent="0.25">
      <c r="A132" s="18"/>
      <c r="G132" s="44"/>
    </row>
    <row r="133" spans="1:7" x14ac:dyDescent="0.25">
      <c r="A133" s="18"/>
      <c r="G133" s="44"/>
    </row>
    <row r="134" spans="1:7" x14ac:dyDescent="0.25">
      <c r="A134" s="18"/>
      <c r="G134" s="44"/>
    </row>
    <row r="135" spans="1:7" x14ac:dyDescent="0.25">
      <c r="A135" s="18"/>
      <c r="G135" s="44"/>
    </row>
    <row r="136" spans="1:7" x14ac:dyDescent="0.25">
      <c r="A136" s="18"/>
      <c r="G136" s="44"/>
    </row>
    <row r="137" spans="1:7" x14ac:dyDescent="0.25">
      <c r="A137" s="18"/>
      <c r="G137" s="44"/>
    </row>
    <row r="138" spans="1:7" x14ac:dyDescent="0.25">
      <c r="A138" s="18"/>
      <c r="G138" s="44"/>
    </row>
    <row r="139" spans="1:7" x14ac:dyDescent="0.25">
      <c r="A139" s="18"/>
      <c r="G139" s="44"/>
    </row>
    <row r="140" spans="1:7" x14ac:dyDescent="0.25">
      <c r="A140" s="18"/>
      <c r="G140" s="44"/>
    </row>
    <row r="141" spans="1:7" x14ac:dyDescent="0.25">
      <c r="A141" s="18"/>
      <c r="G141" s="44"/>
    </row>
    <row r="142" spans="1:7" x14ac:dyDescent="0.25">
      <c r="A142" s="18"/>
      <c r="G142" s="44"/>
    </row>
    <row r="143" spans="1:7" x14ac:dyDescent="0.25">
      <c r="A143" s="18"/>
      <c r="G143" s="44"/>
    </row>
    <row r="144" spans="1:7" x14ac:dyDescent="0.25">
      <c r="A144" s="18"/>
      <c r="G144" s="44"/>
    </row>
    <row r="145" spans="1:7" x14ac:dyDescent="0.25">
      <c r="A145" s="18"/>
      <c r="G145" s="44"/>
    </row>
    <row r="146" spans="1:7" x14ac:dyDescent="0.25">
      <c r="A146" s="18"/>
      <c r="G146" s="44"/>
    </row>
    <row r="147" spans="1:7" x14ac:dyDescent="0.25">
      <c r="A147" s="18"/>
      <c r="G147" s="44"/>
    </row>
    <row r="148" spans="1:7" x14ac:dyDescent="0.25">
      <c r="A148" s="18"/>
      <c r="G148" s="44"/>
    </row>
    <row r="149" spans="1:7" x14ac:dyDescent="0.25">
      <c r="A149" s="18"/>
      <c r="G149" s="44"/>
    </row>
    <row r="150" spans="1:7" x14ac:dyDescent="0.25">
      <c r="A150" s="18"/>
      <c r="G150" s="44"/>
    </row>
    <row r="151" spans="1:7" x14ac:dyDescent="0.25">
      <c r="A151" s="18"/>
      <c r="G151" s="44"/>
    </row>
    <row r="152" spans="1:7" x14ac:dyDescent="0.25">
      <c r="A152" s="18"/>
      <c r="G152" s="44"/>
    </row>
    <row r="153" spans="1:7" x14ac:dyDescent="0.25">
      <c r="A153" s="18"/>
      <c r="G153" s="44"/>
    </row>
  </sheetData>
  <sortState ref="A2:F21">
    <sortCondition ref="A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8"/>
  <sheetViews>
    <sheetView workbookViewId="0">
      <selection activeCell="F22" sqref="F22"/>
    </sheetView>
  </sheetViews>
  <sheetFormatPr defaultRowHeight="15" x14ac:dyDescent="0.25"/>
  <cols>
    <col min="2" max="3" width="30.7109375" style="54" customWidth="1"/>
    <col min="8" max="8" width="10.5703125" bestFit="1" customWidth="1"/>
    <col min="10" max="10" width="10.140625" style="16" bestFit="1" customWidth="1"/>
  </cols>
  <sheetData>
    <row r="1" spans="2:8" x14ac:dyDescent="0.25">
      <c r="B1" s="19"/>
      <c r="C1" s="19"/>
    </row>
    <row r="2" spans="2:8" x14ac:dyDescent="0.25">
      <c r="B2" s="55"/>
      <c r="C2" s="55"/>
      <c r="H2" s="44"/>
    </row>
    <row r="3" spans="2:8" x14ac:dyDescent="0.25">
      <c r="B3" s="55"/>
      <c r="C3" s="55"/>
      <c r="H3" s="44"/>
    </row>
    <row r="4" spans="2:8" x14ac:dyDescent="0.25">
      <c r="B4" s="55"/>
      <c r="C4" s="55"/>
      <c r="H4" s="44"/>
    </row>
    <row r="5" spans="2:8" x14ac:dyDescent="0.25">
      <c r="B5" s="55"/>
      <c r="C5" s="55"/>
      <c r="H5" s="44"/>
    </row>
    <row r="6" spans="2:8" x14ac:dyDescent="0.25">
      <c r="B6" s="55"/>
      <c r="C6" s="55"/>
      <c r="H6" s="44"/>
    </row>
    <row r="7" spans="2:8" x14ac:dyDescent="0.25">
      <c r="B7" s="55"/>
      <c r="C7" s="55"/>
      <c r="H7" s="44"/>
    </row>
    <row r="8" spans="2:8" x14ac:dyDescent="0.25">
      <c r="B8" s="55"/>
      <c r="C8" s="55"/>
      <c r="H8" s="44"/>
    </row>
    <row r="9" spans="2:8" x14ac:dyDescent="0.25">
      <c r="B9" s="55"/>
      <c r="C9" s="55"/>
      <c r="H9" s="44"/>
    </row>
    <row r="10" spans="2:8" x14ac:dyDescent="0.25">
      <c r="B10" s="55"/>
      <c r="C10" s="55"/>
      <c r="H10" s="44"/>
    </row>
    <row r="11" spans="2:8" x14ac:dyDescent="0.25">
      <c r="B11" s="55"/>
      <c r="C11" s="55"/>
      <c r="H11" s="44"/>
    </row>
    <row r="12" spans="2:8" x14ac:dyDescent="0.25">
      <c r="B12" s="55"/>
      <c r="C12" s="55"/>
      <c r="H12" s="44"/>
    </row>
    <row r="13" spans="2:8" x14ac:dyDescent="0.25">
      <c r="B13" s="55"/>
      <c r="C13" s="55"/>
      <c r="H13" s="44"/>
    </row>
    <row r="14" spans="2:8" x14ac:dyDescent="0.25">
      <c r="B14" s="55"/>
      <c r="C14" s="55"/>
      <c r="H14" s="44"/>
    </row>
    <row r="15" spans="2:8" x14ac:dyDescent="0.25">
      <c r="B15" s="55"/>
      <c r="C15" s="55"/>
      <c r="H15" s="44"/>
    </row>
    <row r="16" spans="2:8" x14ac:dyDescent="0.25">
      <c r="B16" s="55"/>
      <c r="C16" s="55"/>
      <c r="H16" s="44"/>
    </row>
    <row r="17" spans="2:8" x14ac:dyDescent="0.25">
      <c r="B17" s="55"/>
      <c r="C17" s="55"/>
      <c r="H17" s="44"/>
    </row>
    <row r="18" spans="2:8" x14ac:dyDescent="0.25">
      <c r="B18" s="19"/>
      <c r="C18" s="19"/>
    </row>
    <row r="19" spans="2:8" x14ac:dyDescent="0.25">
      <c r="B19" s="55"/>
      <c r="C19" s="55"/>
      <c r="H19" s="44"/>
    </row>
    <row r="20" spans="2:8" x14ac:dyDescent="0.25">
      <c r="B20" s="55"/>
      <c r="C20" s="55"/>
      <c r="H20" s="44"/>
    </row>
    <row r="21" spans="2:8" x14ac:dyDescent="0.25">
      <c r="B21" s="55"/>
      <c r="C21" s="55"/>
      <c r="H21" s="44"/>
    </row>
    <row r="22" spans="2:8" x14ac:dyDescent="0.25">
      <c r="B22" s="55"/>
      <c r="C22" s="55"/>
      <c r="H22" s="44"/>
    </row>
    <row r="23" spans="2:8" x14ac:dyDescent="0.25">
      <c r="B23" s="55"/>
      <c r="C23" s="55"/>
      <c r="H23" s="44"/>
    </row>
    <row r="24" spans="2:8" x14ac:dyDescent="0.25">
      <c r="B24" s="55"/>
      <c r="C24" s="55"/>
      <c r="H24" s="44"/>
    </row>
    <row r="25" spans="2:8" x14ac:dyDescent="0.25">
      <c r="B25" s="55"/>
      <c r="C25" s="55"/>
      <c r="H25" s="44"/>
    </row>
    <row r="26" spans="2:8" x14ac:dyDescent="0.25">
      <c r="B26" s="55"/>
      <c r="C26" s="55"/>
      <c r="H26" s="44"/>
    </row>
    <row r="27" spans="2:8" x14ac:dyDescent="0.25">
      <c r="B27" s="55"/>
      <c r="C27" s="55"/>
      <c r="H27" s="44"/>
    </row>
    <row r="28" spans="2:8" x14ac:dyDescent="0.25">
      <c r="B28" s="55"/>
      <c r="C28" s="55"/>
      <c r="H28" s="44"/>
    </row>
    <row r="29" spans="2:8" x14ac:dyDescent="0.25">
      <c r="B29" s="55"/>
      <c r="C29" s="55"/>
      <c r="H29" s="44"/>
    </row>
    <row r="30" spans="2:8" x14ac:dyDescent="0.25">
      <c r="B30" s="55"/>
      <c r="C30" s="55"/>
      <c r="H30" s="44"/>
    </row>
    <row r="31" spans="2:8" x14ac:dyDescent="0.25">
      <c r="B31" s="55"/>
      <c r="C31" s="55"/>
      <c r="H31" s="44"/>
    </row>
    <row r="32" spans="2:8" x14ac:dyDescent="0.25">
      <c r="B32" s="55"/>
      <c r="C32" s="55"/>
      <c r="H32" s="44"/>
    </row>
    <row r="33" spans="2:3" x14ac:dyDescent="0.25">
      <c r="B33" s="55"/>
      <c r="C33" s="55"/>
    </row>
    <row r="34" spans="2:3" x14ac:dyDescent="0.25">
      <c r="B34" s="55"/>
      <c r="C34" s="55"/>
    </row>
    <row r="35" spans="2:3" x14ac:dyDescent="0.25">
      <c r="B35" s="55"/>
      <c r="C35" s="55"/>
    </row>
    <row r="36" spans="2:3" x14ac:dyDescent="0.25">
      <c r="B36" s="55"/>
      <c r="C36" s="55"/>
    </row>
    <row r="37" spans="2:3" x14ac:dyDescent="0.25">
      <c r="B37" s="55"/>
      <c r="C37" s="55"/>
    </row>
    <row r="38" spans="2:3" x14ac:dyDescent="0.25">
      <c r="B38" s="55"/>
      <c r="C38" s="55"/>
    </row>
    <row r="39" spans="2:3" x14ac:dyDescent="0.25">
      <c r="B39" s="55"/>
      <c r="C39" s="55"/>
    </row>
    <row r="40" spans="2:3" x14ac:dyDescent="0.25">
      <c r="B40" s="55"/>
      <c r="C40" s="55"/>
    </row>
    <row r="41" spans="2:3" x14ac:dyDescent="0.25">
      <c r="B41" s="55"/>
      <c r="C41" s="55"/>
    </row>
    <row r="42" spans="2:3" x14ac:dyDescent="0.25">
      <c r="B42" s="55"/>
      <c r="C42" s="55"/>
    </row>
    <row r="43" spans="2:3" x14ac:dyDescent="0.25">
      <c r="B43" s="55"/>
      <c r="C43" s="55"/>
    </row>
    <row r="44" spans="2:3" x14ac:dyDescent="0.25">
      <c r="B44" s="55"/>
      <c r="C44" s="55"/>
    </row>
    <row r="45" spans="2:3" x14ac:dyDescent="0.25">
      <c r="B45" s="55"/>
      <c r="C45" s="55"/>
    </row>
    <row r="46" spans="2:3" x14ac:dyDescent="0.25">
      <c r="B46" s="55"/>
      <c r="C46" s="55"/>
    </row>
    <row r="47" spans="2:3" x14ac:dyDescent="0.25">
      <c r="B47" s="55"/>
      <c r="C47" s="55"/>
    </row>
    <row r="48" spans="2:3" x14ac:dyDescent="0.25">
      <c r="B48" s="55"/>
      <c r="C48" s="55"/>
    </row>
    <row r="49" spans="2:3" x14ac:dyDescent="0.25">
      <c r="B49" s="55"/>
      <c r="C49" s="55"/>
    </row>
    <row r="50" spans="2:3" x14ac:dyDescent="0.25">
      <c r="B50" s="55"/>
      <c r="C50" s="55"/>
    </row>
    <row r="51" spans="2:3" x14ac:dyDescent="0.25">
      <c r="B51" s="55"/>
      <c r="C51" s="55"/>
    </row>
    <row r="52" spans="2:3" x14ac:dyDescent="0.25">
      <c r="B52" s="55"/>
      <c r="C52" s="55"/>
    </row>
    <row r="53" spans="2:3" x14ac:dyDescent="0.25">
      <c r="B53" s="55"/>
      <c r="C53" s="55"/>
    </row>
    <row r="54" spans="2:3" x14ac:dyDescent="0.25">
      <c r="B54" s="55"/>
      <c r="C54" s="55"/>
    </row>
    <row r="55" spans="2:3" x14ac:dyDescent="0.25">
      <c r="B55" s="55"/>
      <c r="C55" s="55"/>
    </row>
    <row r="56" spans="2:3" x14ac:dyDescent="0.25">
      <c r="B56" s="55"/>
      <c r="C56" s="55"/>
    </row>
    <row r="57" spans="2:3" x14ac:dyDescent="0.25">
      <c r="B57" s="55"/>
      <c r="C57" s="55"/>
    </row>
    <row r="58" spans="2:3" x14ac:dyDescent="0.25">
      <c r="B58" s="55"/>
      <c r="C58" s="55"/>
    </row>
  </sheetData>
  <sortState ref="B2:H15">
    <sortCondition ref="B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workbookViewId="0">
      <selection activeCell="K34" sqref="K34"/>
    </sheetView>
  </sheetViews>
  <sheetFormatPr defaultRowHeight="15" x14ac:dyDescent="0.25"/>
  <cols>
    <col min="1" max="1" width="10.28515625" bestFit="1" customWidth="1"/>
  </cols>
  <sheetData>
    <row r="2" spans="1:13" ht="18.75" x14ac:dyDescent="0.3">
      <c r="E2" s="20" t="s">
        <v>819</v>
      </c>
    </row>
    <row r="3" spans="1:13" x14ac:dyDescent="0.25">
      <c r="E3" s="78" t="s">
        <v>820</v>
      </c>
    </row>
    <row r="5" spans="1:13" x14ac:dyDescent="0.25">
      <c r="C5" s="77"/>
      <c r="H5" s="30" t="s">
        <v>821</v>
      </c>
    </row>
    <row r="6" spans="1:13" x14ac:dyDescent="0.25">
      <c r="C6" s="77"/>
      <c r="D6" s="77" t="s">
        <v>807</v>
      </c>
      <c r="G6" t="s">
        <v>768</v>
      </c>
      <c r="H6" t="s">
        <v>768</v>
      </c>
      <c r="I6" t="s">
        <v>768</v>
      </c>
      <c r="J6" t="s">
        <v>768</v>
      </c>
      <c r="K6" t="s">
        <v>768</v>
      </c>
      <c r="L6" t="s">
        <v>768</v>
      </c>
    </row>
    <row r="7" spans="1:13" x14ac:dyDescent="0.25">
      <c r="A7" t="s">
        <v>823</v>
      </c>
      <c r="B7">
        <f>SFPR!B4</f>
        <v>0</v>
      </c>
      <c r="C7" s="77"/>
      <c r="D7" s="77" t="s">
        <v>822</v>
      </c>
      <c r="G7" s="77">
        <v>1</v>
      </c>
      <c r="H7" s="77">
        <v>2</v>
      </c>
      <c r="I7" s="77">
        <v>3</v>
      </c>
      <c r="J7" s="77">
        <v>4</v>
      </c>
      <c r="K7" s="77">
        <v>5</v>
      </c>
      <c r="L7" s="77">
        <v>6</v>
      </c>
      <c r="M7" t="s">
        <v>55</v>
      </c>
    </row>
    <row r="8" spans="1:13" x14ac:dyDescent="0.25">
      <c r="C8" s="77" t="s">
        <v>824</v>
      </c>
      <c r="D8" s="16">
        <f>SUMIFS('FTE Detail'!$Q$1:$Q$90000,'FTE Detail'!$I$1:$I$90000,$B$7,'FTE Detail'!$Y$1:$Y$90000,$C8)</f>
        <v>0</v>
      </c>
      <c r="F8" s="77" t="s">
        <v>824</v>
      </c>
      <c r="G8" s="16">
        <f>SUMIFS('FTE Detail'!$Q$1:$Q$90000,'FTE Detail'!$I$1:$I$90000,$B$7,'FTE Detail'!$AA$1:$AA$90000,G$7,'FTE Detail'!$Y$1:$Y$90000,$C8)</f>
        <v>0</v>
      </c>
      <c r="H8" s="16">
        <f>SUMIFS('FTE Detail'!$Q$1:$Q$90000,'FTE Detail'!$I$1:$I$90000,$B$7,'FTE Detail'!$AA$1:$AA$90000,H$7,'FTE Detail'!$Y$1:$Y$90000,$C8)</f>
        <v>0</v>
      </c>
      <c r="I8" s="16">
        <f>SUMIFS('FTE Detail'!$Q$1:$Q$90000,'FTE Detail'!$I$1:$I$90000,$B$7,'FTE Detail'!$AA$1:$AA$90000,I$7,'FTE Detail'!$Y$1:$Y$90000,$C8)</f>
        <v>0</v>
      </c>
      <c r="J8" s="16">
        <f>SUMIFS('FTE Detail'!$Q$1:$Q$90000,'FTE Detail'!$I$1:$I$90000,$B$7,'FTE Detail'!$AA$1:$AA$90000,J$7,'FTE Detail'!$Y$1:$Y$90000,$C8)</f>
        <v>0</v>
      </c>
      <c r="K8" s="16">
        <f>SUMIFS('FTE Detail'!$Q$1:$Q$90000,'FTE Detail'!$I$1:$I$90000,$B$7,'FTE Detail'!$AA$1:$AA$90000,K$7,'FTE Detail'!$Y$1:$Y$90000,$C8)</f>
        <v>0</v>
      </c>
      <c r="L8" s="16">
        <f>SUMIFS('FTE Detail'!$Q$1:$Q$90000,'FTE Detail'!$I$1:$I$90000,$B$7,'FTE Detail'!$AA$1:$AA$90000,L$7,'FTE Detail'!$Y$1:$Y$90000,$C8)</f>
        <v>0</v>
      </c>
      <c r="M8" s="45">
        <f>SUM(G8:L8)</f>
        <v>0</v>
      </c>
    </row>
    <row r="9" spans="1:13" x14ac:dyDescent="0.25">
      <c r="C9" s="77">
        <v>1</v>
      </c>
      <c r="D9" s="16">
        <f>SUMIFS('FTE Detail'!$Q$1:$Q$90000,'FTE Detail'!$I$1:$I$90000,$B$7,'FTE Detail'!$Y$1:$Y$90000,$C9)</f>
        <v>0</v>
      </c>
      <c r="F9" s="77">
        <v>1</v>
      </c>
      <c r="G9" s="16">
        <f>SUMIFS('FTE Detail'!$Q$1:$Q$90000,'FTE Detail'!$I$1:$I$90000,$B$7,'FTE Detail'!$AA$1:$AA$90000,G$7,'FTE Detail'!$Y$1:$Y$90000,$C9)</f>
        <v>0</v>
      </c>
      <c r="H9" s="16">
        <f>SUMIFS('FTE Detail'!$Q$1:$Q$90000,'FTE Detail'!$I$1:$I$90000,$B$7,'FTE Detail'!$AA$1:$AA$90000,H$7,'FTE Detail'!$Y$1:$Y$90000,$C9)</f>
        <v>0</v>
      </c>
      <c r="I9" s="16">
        <f>SUMIFS('FTE Detail'!$Q$1:$Q$90000,'FTE Detail'!$I$1:$I$90000,$B$7,'FTE Detail'!$AA$1:$AA$90000,I$7,'FTE Detail'!$Y$1:$Y$90000,$C9)</f>
        <v>0</v>
      </c>
      <c r="J9" s="16">
        <f>SUMIFS('FTE Detail'!$Q$1:$Q$90000,'FTE Detail'!$I$1:$I$90000,$B$7,'FTE Detail'!$AA$1:$AA$90000,J$7,'FTE Detail'!$Y$1:$Y$90000,$C9)</f>
        <v>0</v>
      </c>
      <c r="K9" s="16">
        <f>SUMIFS('FTE Detail'!$Q$1:$Q$90000,'FTE Detail'!$I$1:$I$90000,$B$7,'FTE Detail'!$AA$1:$AA$90000,K$7,'FTE Detail'!$Y$1:$Y$90000,$C9)</f>
        <v>0</v>
      </c>
      <c r="L9" s="16">
        <f>SUMIFS('FTE Detail'!$Q$1:$Q$90000,'FTE Detail'!$I$1:$I$90000,$B$7,'FTE Detail'!$AA$1:$AA$90000,L$7,'FTE Detail'!$Y$1:$Y$90000,$C9)</f>
        <v>0</v>
      </c>
      <c r="M9" s="45">
        <f t="shared" ref="M9:M21" si="0">SUM(G9:L9)</f>
        <v>0</v>
      </c>
    </row>
    <row r="10" spans="1:13" x14ac:dyDescent="0.25">
      <c r="C10" s="77">
        <v>2</v>
      </c>
      <c r="D10" s="16">
        <f>SUMIFS('FTE Detail'!$Q$1:$Q$90000,'FTE Detail'!$I$1:$I$90000,$B$7,'FTE Detail'!$Y$1:$Y$90000,$C10)</f>
        <v>0</v>
      </c>
      <c r="F10" s="77">
        <v>2</v>
      </c>
      <c r="G10" s="16">
        <f>SUMIFS('FTE Detail'!$Q$1:$Q$90000,'FTE Detail'!$I$1:$I$90000,$B$7,'FTE Detail'!$AA$1:$AA$90000,G$7,'FTE Detail'!$Y$1:$Y$90000,$C10)</f>
        <v>0</v>
      </c>
      <c r="H10" s="16">
        <f>SUMIFS('FTE Detail'!$Q$1:$Q$90000,'FTE Detail'!$I$1:$I$90000,$B$7,'FTE Detail'!$AA$1:$AA$90000,H$7,'FTE Detail'!$Y$1:$Y$90000,$C10)</f>
        <v>0</v>
      </c>
      <c r="I10" s="16">
        <f>SUMIFS('FTE Detail'!$Q$1:$Q$90000,'FTE Detail'!$I$1:$I$90000,$B$7,'FTE Detail'!$AA$1:$AA$90000,I$7,'FTE Detail'!$Y$1:$Y$90000,$C10)</f>
        <v>0</v>
      </c>
      <c r="J10" s="16">
        <f>SUMIFS('FTE Detail'!$Q$1:$Q$90000,'FTE Detail'!$I$1:$I$90000,$B$7,'FTE Detail'!$AA$1:$AA$90000,J$7,'FTE Detail'!$Y$1:$Y$90000,$C10)</f>
        <v>0</v>
      </c>
      <c r="K10" s="16">
        <f>SUMIFS('FTE Detail'!$Q$1:$Q$90000,'FTE Detail'!$I$1:$I$90000,$B$7,'FTE Detail'!$AA$1:$AA$90000,K$7,'FTE Detail'!$Y$1:$Y$90000,$C10)</f>
        <v>0</v>
      </c>
      <c r="L10" s="16">
        <f>SUMIFS('FTE Detail'!$Q$1:$Q$90000,'FTE Detail'!$I$1:$I$90000,$B$7,'FTE Detail'!$AA$1:$AA$90000,L$7,'FTE Detail'!$Y$1:$Y$90000,$C10)</f>
        <v>0</v>
      </c>
      <c r="M10" s="45">
        <f t="shared" si="0"/>
        <v>0</v>
      </c>
    </row>
    <row r="11" spans="1:13" x14ac:dyDescent="0.25">
      <c r="C11" s="77">
        <v>3</v>
      </c>
      <c r="D11" s="16">
        <f>SUMIFS('FTE Detail'!$Q$1:$Q$90000,'FTE Detail'!$I$1:$I$90000,$B$7,'FTE Detail'!$Y$1:$Y$90000,$C11)</f>
        <v>0</v>
      </c>
      <c r="F11" s="77">
        <v>3</v>
      </c>
      <c r="G11" s="16">
        <f>SUMIFS('FTE Detail'!$Q$1:$Q$90000,'FTE Detail'!$I$1:$I$90000,$B$7,'FTE Detail'!$AA$1:$AA$90000,G$7,'FTE Detail'!$Y$1:$Y$90000,$C11)</f>
        <v>0</v>
      </c>
      <c r="H11" s="16">
        <f>SUMIFS('FTE Detail'!$Q$1:$Q$90000,'FTE Detail'!$I$1:$I$90000,$B$7,'FTE Detail'!$AA$1:$AA$90000,H$7,'FTE Detail'!$Y$1:$Y$90000,$C11)</f>
        <v>0</v>
      </c>
      <c r="I11" s="16">
        <f>SUMIFS('FTE Detail'!$Q$1:$Q$90000,'FTE Detail'!$I$1:$I$90000,$B$7,'FTE Detail'!$AA$1:$AA$90000,I$7,'FTE Detail'!$Y$1:$Y$90000,$C11)</f>
        <v>0</v>
      </c>
      <c r="J11" s="16">
        <f>SUMIFS('FTE Detail'!$Q$1:$Q$90000,'FTE Detail'!$I$1:$I$90000,$B$7,'FTE Detail'!$AA$1:$AA$90000,J$7,'FTE Detail'!$Y$1:$Y$90000,$C11)</f>
        <v>0</v>
      </c>
      <c r="K11" s="16">
        <f>SUMIFS('FTE Detail'!$Q$1:$Q$90000,'FTE Detail'!$I$1:$I$90000,$B$7,'FTE Detail'!$AA$1:$AA$90000,K$7,'FTE Detail'!$Y$1:$Y$90000,$C11)</f>
        <v>0</v>
      </c>
      <c r="L11" s="16">
        <f>SUMIFS('FTE Detail'!$Q$1:$Q$90000,'FTE Detail'!$I$1:$I$90000,$B$7,'FTE Detail'!$AA$1:$AA$90000,L$7,'FTE Detail'!$Y$1:$Y$90000,$C11)</f>
        <v>0</v>
      </c>
      <c r="M11" s="45">
        <f t="shared" si="0"/>
        <v>0</v>
      </c>
    </row>
    <row r="12" spans="1:13" x14ac:dyDescent="0.25">
      <c r="C12" s="77">
        <v>4</v>
      </c>
      <c r="D12" s="16">
        <f>SUMIFS('FTE Detail'!$Q$1:$Q$90000,'FTE Detail'!$I$1:$I$90000,$B$7,'FTE Detail'!$Y$1:$Y$90000,$C12)</f>
        <v>0</v>
      </c>
      <c r="F12" s="77">
        <v>4</v>
      </c>
      <c r="G12" s="16">
        <f>SUMIFS('FTE Detail'!$Q$1:$Q$90000,'FTE Detail'!$I$1:$I$90000,$B$7,'FTE Detail'!$AA$1:$AA$90000,G$7,'FTE Detail'!$Y$1:$Y$90000,$C12)</f>
        <v>0</v>
      </c>
      <c r="H12" s="16">
        <f>SUMIFS('FTE Detail'!$Q$1:$Q$90000,'FTE Detail'!$I$1:$I$90000,$B$7,'FTE Detail'!$AA$1:$AA$90000,H$7,'FTE Detail'!$Y$1:$Y$90000,$C12)</f>
        <v>0</v>
      </c>
      <c r="I12" s="16">
        <f>SUMIFS('FTE Detail'!$Q$1:$Q$90000,'FTE Detail'!$I$1:$I$90000,$B$7,'FTE Detail'!$AA$1:$AA$90000,I$7,'FTE Detail'!$Y$1:$Y$90000,$C12)</f>
        <v>0</v>
      </c>
      <c r="J12" s="16">
        <f>SUMIFS('FTE Detail'!$Q$1:$Q$90000,'FTE Detail'!$I$1:$I$90000,$B$7,'FTE Detail'!$AA$1:$AA$90000,J$7,'FTE Detail'!$Y$1:$Y$90000,$C12)</f>
        <v>0</v>
      </c>
      <c r="K12" s="16">
        <f>SUMIFS('FTE Detail'!$Q$1:$Q$90000,'FTE Detail'!$I$1:$I$90000,$B$7,'FTE Detail'!$AA$1:$AA$90000,K$7,'FTE Detail'!$Y$1:$Y$90000,$C12)</f>
        <v>0</v>
      </c>
      <c r="L12" s="16">
        <f>SUMIFS('FTE Detail'!$Q$1:$Q$90000,'FTE Detail'!$I$1:$I$90000,$B$7,'FTE Detail'!$AA$1:$AA$90000,L$7,'FTE Detail'!$Y$1:$Y$90000,$C12)</f>
        <v>0</v>
      </c>
      <c r="M12" s="45">
        <f t="shared" si="0"/>
        <v>0</v>
      </c>
    </row>
    <row r="13" spans="1:13" x14ac:dyDescent="0.25">
      <c r="C13" s="77">
        <v>5</v>
      </c>
      <c r="D13" s="16">
        <f>SUMIFS('FTE Detail'!$Q$1:$Q$90000,'FTE Detail'!$I$1:$I$90000,$B$7,'FTE Detail'!$Y$1:$Y$90000,$C13)</f>
        <v>0</v>
      </c>
      <c r="F13" s="77">
        <v>5</v>
      </c>
      <c r="G13" s="16">
        <f>SUMIFS('FTE Detail'!$Q$1:$Q$90000,'FTE Detail'!$I$1:$I$90000,$B$7,'FTE Detail'!$AA$1:$AA$90000,G$7,'FTE Detail'!$Y$1:$Y$90000,$C13)</f>
        <v>0</v>
      </c>
      <c r="H13" s="16">
        <f>SUMIFS('FTE Detail'!$Q$1:$Q$90000,'FTE Detail'!$I$1:$I$90000,$B$7,'FTE Detail'!$AA$1:$AA$90000,H$7,'FTE Detail'!$Y$1:$Y$90000,$C13)</f>
        <v>0</v>
      </c>
      <c r="I13" s="16">
        <f>SUMIFS('FTE Detail'!$Q$1:$Q$90000,'FTE Detail'!$I$1:$I$90000,$B$7,'FTE Detail'!$AA$1:$AA$90000,I$7,'FTE Detail'!$Y$1:$Y$90000,$C13)</f>
        <v>0</v>
      </c>
      <c r="J13" s="16">
        <f>SUMIFS('FTE Detail'!$Q$1:$Q$90000,'FTE Detail'!$I$1:$I$90000,$B$7,'FTE Detail'!$AA$1:$AA$90000,J$7,'FTE Detail'!$Y$1:$Y$90000,$C13)</f>
        <v>0</v>
      </c>
      <c r="K13" s="16">
        <f>SUMIFS('FTE Detail'!$Q$1:$Q$90000,'FTE Detail'!$I$1:$I$90000,$B$7,'FTE Detail'!$AA$1:$AA$90000,K$7,'FTE Detail'!$Y$1:$Y$90000,$C13)</f>
        <v>0</v>
      </c>
      <c r="L13" s="16">
        <f>SUMIFS('FTE Detail'!$Q$1:$Q$90000,'FTE Detail'!$I$1:$I$90000,$B$7,'FTE Detail'!$AA$1:$AA$90000,L$7,'FTE Detail'!$Y$1:$Y$90000,$C13)</f>
        <v>0</v>
      </c>
      <c r="M13" s="45">
        <f t="shared" si="0"/>
        <v>0</v>
      </c>
    </row>
    <row r="14" spans="1:13" x14ac:dyDescent="0.25">
      <c r="C14" s="77">
        <v>6</v>
      </c>
      <c r="D14" s="16">
        <f>SUMIFS('FTE Detail'!$Q$1:$Q$90000,'FTE Detail'!$I$1:$I$90000,$B$7,'FTE Detail'!$Y$1:$Y$90000,$C14)</f>
        <v>0</v>
      </c>
      <c r="F14" s="77">
        <v>6</v>
      </c>
      <c r="G14" s="16">
        <f>SUMIFS('FTE Detail'!$Q$1:$Q$90000,'FTE Detail'!$I$1:$I$90000,$B$7,'FTE Detail'!$AA$1:$AA$90000,G$7,'FTE Detail'!$Y$1:$Y$90000,$C14)</f>
        <v>0</v>
      </c>
      <c r="H14" s="16">
        <f>SUMIFS('FTE Detail'!$Q$1:$Q$90000,'FTE Detail'!$I$1:$I$90000,$B$7,'FTE Detail'!$AA$1:$AA$90000,H$7,'FTE Detail'!$Y$1:$Y$90000,$C14)</f>
        <v>0</v>
      </c>
      <c r="I14" s="16">
        <f>SUMIFS('FTE Detail'!$Q$1:$Q$90000,'FTE Detail'!$I$1:$I$90000,$B$7,'FTE Detail'!$AA$1:$AA$90000,I$7,'FTE Detail'!$Y$1:$Y$90000,$C14)</f>
        <v>0</v>
      </c>
      <c r="J14" s="16">
        <f>SUMIFS('FTE Detail'!$Q$1:$Q$90000,'FTE Detail'!$I$1:$I$90000,$B$7,'FTE Detail'!$AA$1:$AA$90000,J$7,'FTE Detail'!$Y$1:$Y$90000,$C14)</f>
        <v>0</v>
      </c>
      <c r="K14" s="16">
        <f>SUMIFS('FTE Detail'!$Q$1:$Q$90000,'FTE Detail'!$I$1:$I$90000,$B$7,'FTE Detail'!$AA$1:$AA$90000,K$7,'FTE Detail'!$Y$1:$Y$90000,$C14)</f>
        <v>0</v>
      </c>
      <c r="L14" s="16">
        <f>SUMIFS('FTE Detail'!$Q$1:$Q$90000,'FTE Detail'!$I$1:$I$90000,$B$7,'FTE Detail'!$AA$1:$AA$90000,L$7,'FTE Detail'!$Y$1:$Y$90000,$C14)</f>
        <v>0</v>
      </c>
      <c r="M14" s="45">
        <f t="shared" si="0"/>
        <v>0</v>
      </c>
    </row>
    <row r="15" spans="1:13" x14ac:dyDescent="0.25">
      <c r="C15" s="77">
        <v>7</v>
      </c>
      <c r="D15" s="16">
        <f>SUMIFS('FTE Detail'!$Q$1:$Q$90000,'FTE Detail'!$I$1:$I$90000,$B$7,'FTE Detail'!$Y$1:$Y$90000,$C15)</f>
        <v>0</v>
      </c>
      <c r="F15" s="77">
        <v>7</v>
      </c>
      <c r="G15" s="16">
        <f>SUMIFS('FTE Detail'!$Q$1:$Q$90000,'FTE Detail'!$I$1:$I$90000,$B$7,'FTE Detail'!$AA$1:$AA$90000,G$7,'FTE Detail'!$Y$1:$Y$90000,$C15)</f>
        <v>0</v>
      </c>
      <c r="H15" s="16">
        <f>SUMIFS('FTE Detail'!$Q$1:$Q$90000,'FTE Detail'!$I$1:$I$90000,$B$7,'FTE Detail'!$AA$1:$AA$90000,H$7,'FTE Detail'!$Y$1:$Y$90000,$C15)</f>
        <v>0</v>
      </c>
      <c r="I15" s="16">
        <f>SUMIFS('FTE Detail'!$Q$1:$Q$90000,'FTE Detail'!$I$1:$I$90000,$B$7,'FTE Detail'!$AA$1:$AA$90000,I$7,'FTE Detail'!$Y$1:$Y$90000,$C15)</f>
        <v>0</v>
      </c>
      <c r="J15" s="16">
        <f>SUMIFS('FTE Detail'!$Q$1:$Q$90000,'FTE Detail'!$I$1:$I$90000,$B$7,'FTE Detail'!$AA$1:$AA$90000,J$7,'FTE Detail'!$Y$1:$Y$90000,$C15)</f>
        <v>0</v>
      </c>
      <c r="K15" s="16">
        <f>SUMIFS('FTE Detail'!$Q$1:$Q$90000,'FTE Detail'!$I$1:$I$90000,$B$7,'FTE Detail'!$AA$1:$AA$90000,K$7,'FTE Detail'!$Y$1:$Y$90000,$C15)</f>
        <v>0</v>
      </c>
      <c r="L15" s="16">
        <f>SUMIFS('FTE Detail'!$Q$1:$Q$90000,'FTE Detail'!$I$1:$I$90000,$B$7,'FTE Detail'!$AA$1:$AA$90000,L$7,'FTE Detail'!$Y$1:$Y$90000,$C15)</f>
        <v>0</v>
      </c>
      <c r="M15" s="45">
        <f t="shared" si="0"/>
        <v>0</v>
      </c>
    </row>
    <row r="16" spans="1:13" x14ac:dyDescent="0.25">
      <c r="C16" s="77">
        <v>8</v>
      </c>
      <c r="D16" s="16">
        <f>SUMIFS('FTE Detail'!$Q$1:$Q$90000,'FTE Detail'!$I$1:$I$90000,$B$7,'FTE Detail'!$Y$1:$Y$90000,$C16)</f>
        <v>0</v>
      </c>
      <c r="F16" s="77">
        <v>8</v>
      </c>
      <c r="G16" s="16">
        <f>SUMIFS('FTE Detail'!$Q$1:$Q$90000,'FTE Detail'!$I$1:$I$90000,$B$7,'FTE Detail'!$AA$1:$AA$90000,G$7,'FTE Detail'!$Y$1:$Y$90000,$C16)</f>
        <v>0</v>
      </c>
      <c r="H16" s="16">
        <f>SUMIFS('FTE Detail'!$Q$1:$Q$90000,'FTE Detail'!$I$1:$I$90000,$B$7,'FTE Detail'!$AA$1:$AA$90000,H$7,'FTE Detail'!$Y$1:$Y$90000,$C16)</f>
        <v>0</v>
      </c>
      <c r="I16" s="16">
        <f>SUMIFS('FTE Detail'!$Q$1:$Q$90000,'FTE Detail'!$I$1:$I$90000,$B$7,'FTE Detail'!$AA$1:$AA$90000,I$7,'FTE Detail'!$Y$1:$Y$90000,$C16)</f>
        <v>0</v>
      </c>
      <c r="J16" s="16">
        <f>SUMIFS('FTE Detail'!$Q$1:$Q$90000,'FTE Detail'!$I$1:$I$90000,$B$7,'FTE Detail'!$AA$1:$AA$90000,J$7,'FTE Detail'!$Y$1:$Y$90000,$C16)</f>
        <v>0</v>
      </c>
      <c r="K16" s="16">
        <f>SUMIFS('FTE Detail'!$Q$1:$Q$90000,'FTE Detail'!$I$1:$I$90000,$B$7,'FTE Detail'!$AA$1:$AA$90000,K$7,'FTE Detail'!$Y$1:$Y$90000,$C16)</f>
        <v>0</v>
      </c>
      <c r="L16" s="16">
        <f>SUMIFS('FTE Detail'!$Q$1:$Q$90000,'FTE Detail'!$I$1:$I$90000,$B$7,'FTE Detail'!$AA$1:$AA$90000,L$7,'FTE Detail'!$Y$1:$Y$90000,$C16)</f>
        <v>0</v>
      </c>
      <c r="M16" s="45">
        <f t="shared" si="0"/>
        <v>0</v>
      </c>
    </row>
    <row r="17" spans="3:13" x14ac:dyDescent="0.25">
      <c r="C17" s="77">
        <v>9</v>
      </c>
      <c r="D17" s="16">
        <f>SUMIFS('FTE Detail'!$Q$1:$Q$90000,'FTE Detail'!$I$1:$I$90000,$B$7,'FTE Detail'!$Y$1:$Y$90000,$C17)</f>
        <v>0</v>
      </c>
      <c r="F17" s="77">
        <v>9</v>
      </c>
      <c r="G17" s="16">
        <f>SUMIFS('FTE Detail'!$Q$1:$Q$90000,'FTE Detail'!$I$1:$I$90000,$B$7,'FTE Detail'!$AA$1:$AA$90000,G$7,'FTE Detail'!$Y$1:$Y$90000,$C17)</f>
        <v>0</v>
      </c>
      <c r="H17" s="16">
        <f>SUMIFS('FTE Detail'!$Q$1:$Q$90000,'FTE Detail'!$I$1:$I$90000,$B$7,'FTE Detail'!$AA$1:$AA$90000,H$7,'FTE Detail'!$Y$1:$Y$90000,$C17)</f>
        <v>0</v>
      </c>
      <c r="I17" s="16">
        <f>SUMIFS('FTE Detail'!$Q$1:$Q$90000,'FTE Detail'!$I$1:$I$90000,$B$7,'FTE Detail'!$AA$1:$AA$90000,I$7,'FTE Detail'!$Y$1:$Y$90000,$C17)</f>
        <v>0</v>
      </c>
      <c r="J17" s="16">
        <f>SUMIFS('FTE Detail'!$Q$1:$Q$90000,'FTE Detail'!$I$1:$I$90000,$B$7,'FTE Detail'!$AA$1:$AA$90000,J$7,'FTE Detail'!$Y$1:$Y$90000,$C17)</f>
        <v>0</v>
      </c>
      <c r="K17" s="16">
        <f>SUMIFS('FTE Detail'!$Q$1:$Q$90000,'FTE Detail'!$I$1:$I$90000,$B$7,'FTE Detail'!$AA$1:$AA$90000,K$7,'FTE Detail'!$Y$1:$Y$90000,$C17)</f>
        <v>0</v>
      </c>
      <c r="L17" s="16">
        <f>SUMIFS('FTE Detail'!$Q$1:$Q$90000,'FTE Detail'!$I$1:$I$90000,$B$7,'FTE Detail'!$AA$1:$AA$90000,L$7,'FTE Detail'!$Y$1:$Y$90000,$C17)</f>
        <v>0</v>
      </c>
      <c r="M17" s="45">
        <f t="shared" si="0"/>
        <v>0</v>
      </c>
    </row>
    <row r="18" spans="3:13" x14ac:dyDescent="0.25">
      <c r="C18" s="77">
        <v>10</v>
      </c>
      <c r="D18" s="16">
        <f>SUMIFS('FTE Detail'!$Q$1:$Q$90000,'FTE Detail'!$I$1:$I$90000,$B$7,'FTE Detail'!$Y$1:$Y$90000,$C18)</f>
        <v>0</v>
      </c>
      <c r="F18" s="77">
        <v>10</v>
      </c>
      <c r="G18" s="16">
        <f>SUMIFS('FTE Detail'!$Q$1:$Q$90000,'FTE Detail'!$I$1:$I$90000,$B$7,'FTE Detail'!$AA$1:$AA$90000,G$7,'FTE Detail'!$Y$1:$Y$90000,$C18)</f>
        <v>0</v>
      </c>
      <c r="H18" s="16">
        <f>SUMIFS('FTE Detail'!$Q$1:$Q$90000,'FTE Detail'!$I$1:$I$90000,$B$7,'FTE Detail'!$AA$1:$AA$90000,H$7,'FTE Detail'!$Y$1:$Y$90000,$C18)</f>
        <v>0</v>
      </c>
      <c r="I18" s="16">
        <f>SUMIFS('FTE Detail'!$Q$1:$Q$90000,'FTE Detail'!$I$1:$I$90000,$B$7,'FTE Detail'!$AA$1:$AA$90000,I$7,'FTE Detail'!$Y$1:$Y$90000,$C18)</f>
        <v>0</v>
      </c>
      <c r="J18" s="16">
        <f>SUMIFS('FTE Detail'!$Q$1:$Q$90000,'FTE Detail'!$I$1:$I$90000,$B$7,'FTE Detail'!$AA$1:$AA$90000,J$7,'FTE Detail'!$Y$1:$Y$90000,$C18)</f>
        <v>0</v>
      </c>
      <c r="K18" s="16">
        <f>SUMIFS('FTE Detail'!$Q$1:$Q$90000,'FTE Detail'!$I$1:$I$90000,$B$7,'FTE Detail'!$AA$1:$AA$90000,K$7,'FTE Detail'!$Y$1:$Y$90000,$C18)</f>
        <v>0</v>
      </c>
      <c r="L18" s="16">
        <f>SUMIFS('FTE Detail'!$Q$1:$Q$90000,'FTE Detail'!$I$1:$I$90000,$B$7,'FTE Detail'!$AA$1:$AA$90000,L$7,'FTE Detail'!$Y$1:$Y$90000,$C18)</f>
        <v>0</v>
      </c>
      <c r="M18" s="45">
        <f t="shared" si="0"/>
        <v>0</v>
      </c>
    </row>
    <row r="19" spans="3:13" x14ac:dyDescent="0.25">
      <c r="C19" s="77">
        <v>11</v>
      </c>
      <c r="D19" s="16">
        <f>SUMIFS('FTE Detail'!$Q$1:$Q$90000,'FTE Detail'!$I$1:$I$90000,$B$7,'FTE Detail'!$Y$1:$Y$90000,$C19)</f>
        <v>0</v>
      </c>
      <c r="F19" s="77">
        <v>11</v>
      </c>
      <c r="G19" s="16">
        <f>SUMIFS('FTE Detail'!$Q$1:$Q$90000,'FTE Detail'!$I$1:$I$90000,$B$7,'FTE Detail'!$AA$1:$AA$90000,G$7,'FTE Detail'!$Y$1:$Y$90000,$C19)</f>
        <v>0</v>
      </c>
      <c r="H19" s="16">
        <f>SUMIFS('FTE Detail'!$Q$1:$Q$90000,'FTE Detail'!$I$1:$I$90000,$B$7,'FTE Detail'!$AA$1:$AA$90000,H$7,'FTE Detail'!$Y$1:$Y$90000,$C19)</f>
        <v>0</v>
      </c>
      <c r="I19" s="16">
        <f>SUMIFS('FTE Detail'!$Q$1:$Q$90000,'FTE Detail'!$I$1:$I$90000,$B$7,'FTE Detail'!$AA$1:$AA$90000,I$7,'FTE Detail'!$Y$1:$Y$90000,$C19)</f>
        <v>0</v>
      </c>
      <c r="J19" s="16">
        <f>SUMIFS('FTE Detail'!$Q$1:$Q$90000,'FTE Detail'!$I$1:$I$90000,$B$7,'FTE Detail'!$AA$1:$AA$90000,J$7,'FTE Detail'!$Y$1:$Y$90000,$C19)</f>
        <v>0</v>
      </c>
      <c r="K19" s="16">
        <f>SUMIFS('FTE Detail'!$Q$1:$Q$90000,'FTE Detail'!$I$1:$I$90000,$B$7,'FTE Detail'!$AA$1:$AA$90000,K$7,'FTE Detail'!$Y$1:$Y$90000,$C19)</f>
        <v>0</v>
      </c>
      <c r="L19" s="16">
        <f>SUMIFS('FTE Detail'!$Q$1:$Q$90000,'FTE Detail'!$I$1:$I$90000,$B$7,'FTE Detail'!$AA$1:$AA$90000,L$7,'FTE Detail'!$Y$1:$Y$90000,$C19)</f>
        <v>0</v>
      </c>
      <c r="M19" s="45">
        <f t="shared" si="0"/>
        <v>0</v>
      </c>
    </row>
    <row r="20" spans="3:13" x14ac:dyDescent="0.25">
      <c r="C20" s="77">
        <v>12</v>
      </c>
      <c r="D20" s="16">
        <f>SUMIFS('FTE Detail'!$Q$1:$Q$90000,'FTE Detail'!$I$1:$I$90000,$B$7,'FTE Detail'!$Y$1:$Y$90000,$C20)</f>
        <v>0</v>
      </c>
      <c r="F20" s="77">
        <v>12</v>
      </c>
      <c r="G20" s="16">
        <f>SUMIFS('FTE Detail'!$Q$1:$Q$90000,'FTE Detail'!$I$1:$I$90000,$B$7,'FTE Detail'!$AA$1:$AA$90000,G$7,'FTE Detail'!$Y$1:$Y$90000,$C20)</f>
        <v>0</v>
      </c>
      <c r="H20" s="16">
        <f>SUMIFS('FTE Detail'!$Q$1:$Q$90000,'FTE Detail'!$I$1:$I$90000,$B$7,'FTE Detail'!$AA$1:$AA$90000,H$7,'FTE Detail'!$Y$1:$Y$90000,$C20)</f>
        <v>0</v>
      </c>
      <c r="I20" s="16">
        <f>SUMIFS('FTE Detail'!$Q$1:$Q$90000,'FTE Detail'!$I$1:$I$90000,$B$7,'FTE Detail'!$AA$1:$AA$90000,I$7,'FTE Detail'!$Y$1:$Y$90000,$C20)</f>
        <v>0</v>
      </c>
      <c r="J20" s="16">
        <f>SUMIFS('FTE Detail'!$Q$1:$Q$90000,'FTE Detail'!$I$1:$I$90000,$B$7,'FTE Detail'!$AA$1:$AA$90000,J$7,'FTE Detail'!$Y$1:$Y$90000,$C20)</f>
        <v>0</v>
      </c>
      <c r="K20" s="16">
        <f>SUMIFS('FTE Detail'!$Q$1:$Q$90000,'FTE Detail'!$I$1:$I$90000,$B$7,'FTE Detail'!$AA$1:$AA$90000,K$7,'FTE Detail'!$Y$1:$Y$90000,$C20)</f>
        <v>0</v>
      </c>
      <c r="L20" s="16">
        <f>SUMIFS('FTE Detail'!$Q$1:$Q$90000,'FTE Detail'!$I$1:$I$90000,$B$7,'FTE Detail'!$AA$1:$AA$90000,L$7,'FTE Detail'!$Y$1:$Y$90000,$C20)</f>
        <v>0</v>
      </c>
      <c r="M20" s="45">
        <f t="shared" si="0"/>
        <v>0</v>
      </c>
    </row>
    <row r="21" spans="3:13" x14ac:dyDescent="0.25">
      <c r="C21" s="77">
        <v>23</v>
      </c>
      <c r="D21" s="16">
        <f>SUMIFS('FTE Detail'!$Q$1:$Q$90000,'FTE Detail'!$I$1:$I$90000,$B$7,'FTE Detail'!$Y$1:$Y$90000,$C21)</f>
        <v>0</v>
      </c>
      <c r="F21" s="77">
        <v>23</v>
      </c>
      <c r="G21" s="16">
        <f>SUMIFS('FTE Detail'!$Q$1:$Q$90000,'FTE Detail'!$I$1:$I$90000,$B$7,'FTE Detail'!$AA$1:$AA$90000,G$7,'FTE Detail'!$Y$1:$Y$90000,$C21)</f>
        <v>0</v>
      </c>
      <c r="H21" s="16">
        <f>SUMIFS('FTE Detail'!$Q$1:$Q$90000,'FTE Detail'!$I$1:$I$90000,$B$7,'FTE Detail'!$AA$1:$AA$90000,H$7,'FTE Detail'!$Y$1:$Y$90000,$C21)</f>
        <v>0</v>
      </c>
      <c r="I21" s="16">
        <f>SUMIFS('FTE Detail'!$Q$1:$Q$90000,'FTE Detail'!$I$1:$I$90000,$B$7,'FTE Detail'!$AA$1:$AA$90000,I$7,'FTE Detail'!$Y$1:$Y$90000,$C21)</f>
        <v>0</v>
      </c>
      <c r="J21" s="16">
        <f>SUMIFS('FTE Detail'!$Q$1:$Q$90000,'FTE Detail'!$I$1:$I$90000,$B$7,'FTE Detail'!$AA$1:$AA$90000,J$7,'FTE Detail'!$Y$1:$Y$90000,$C21)</f>
        <v>0</v>
      </c>
      <c r="K21" s="16">
        <f>SUMIFS('FTE Detail'!$Q$1:$Q$90000,'FTE Detail'!$I$1:$I$90000,$B$7,'FTE Detail'!$AA$1:$AA$90000,K$7,'FTE Detail'!$Y$1:$Y$90000,$C21)</f>
        <v>0</v>
      </c>
      <c r="L21" s="16">
        <f>SUMIFS('FTE Detail'!$Q$1:$Q$90000,'FTE Detail'!$I$1:$I$90000,$B$7,'FTE Detail'!$AA$1:$AA$90000,L$7,'FTE Detail'!$Y$1:$Y$90000,$C21)</f>
        <v>0</v>
      </c>
      <c r="M21" s="45">
        <f t="shared" si="0"/>
        <v>0</v>
      </c>
    </row>
    <row r="22" spans="3:13" x14ac:dyDescent="0.25">
      <c r="C22" s="77"/>
      <c r="D22" s="45">
        <f>SUM(D8:D21)</f>
        <v>0</v>
      </c>
      <c r="G22" s="16">
        <f>SUM(G8:G21)</f>
        <v>0</v>
      </c>
      <c r="H22" s="16">
        <f t="shared" ref="H22:M22" si="1">SUM(H8:H21)</f>
        <v>0</v>
      </c>
      <c r="I22" s="16">
        <f t="shared" si="1"/>
        <v>0</v>
      </c>
      <c r="J22" s="16">
        <f t="shared" si="1"/>
        <v>0</v>
      </c>
      <c r="K22" s="16">
        <f t="shared" si="1"/>
        <v>0</v>
      </c>
      <c r="L22" s="16">
        <f t="shared" si="1"/>
        <v>0</v>
      </c>
      <c r="M22" s="16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4"/>
  <sheetViews>
    <sheetView topLeftCell="A581" workbookViewId="0">
      <selection activeCell="G600" sqref="G600"/>
    </sheetView>
  </sheetViews>
  <sheetFormatPr defaultRowHeight="15" x14ac:dyDescent="0.25"/>
  <cols>
    <col min="1" max="1" width="7" style="38" bestFit="1" customWidth="1"/>
    <col min="2" max="2" width="41.85546875" style="38" bestFit="1" customWidth="1"/>
  </cols>
  <sheetData>
    <row r="1" spans="1:2" x14ac:dyDescent="0.25">
      <c r="A1" s="39" t="s">
        <v>48</v>
      </c>
      <c r="B1" s="40" t="s">
        <v>76</v>
      </c>
    </row>
    <row r="2" spans="1:2" x14ac:dyDescent="0.25">
      <c r="A2" s="41">
        <v>43489</v>
      </c>
      <c r="B2" s="41" t="s">
        <v>77</v>
      </c>
    </row>
    <row r="3" spans="1:2" x14ac:dyDescent="0.25">
      <c r="A3" s="41">
        <v>43497</v>
      </c>
      <c r="B3" s="41" t="s">
        <v>78</v>
      </c>
    </row>
    <row r="4" spans="1:2" x14ac:dyDescent="0.25">
      <c r="A4" s="41">
        <v>43505</v>
      </c>
      <c r="B4" s="41" t="s">
        <v>79</v>
      </c>
    </row>
    <row r="5" spans="1:2" x14ac:dyDescent="0.25">
      <c r="A5" s="41">
        <v>43513</v>
      </c>
      <c r="B5" s="41" t="s">
        <v>80</v>
      </c>
    </row>
    <row r="6" spans="1:2" x14ac:dyDescent="0.25">
      <c r="A6" s="41">
        <v>43521</v>
      </c>
      <c r="B6" s="41" t="s">
        <v>81</v>
      </c>
    </row>
    <row r="7" spans="1:2" x14ac:dyDescent="0.25">
      <c r="A7" s="41">
        <v>43539</v>
      </c>
      <c r="B7" s="41" t="s">
        <v>82</v>
      </c>
    </row>
    <row r="8" spans="1:2" x14ac:dyDescent="0.25">
      <c r="A8" s="41">
        <v>43547</v>
      </c>
      <c r="B8" s="41" t="s">
        <v>83</v>
      </c>
    </row>
    <row r="9" spans="1:2" x14ac:dyDescent="0.25">
      <c r="A9" s="41">
        <v>43554</v>
      </c>
      <c r="B9" s="41" t="s">
        <v>84</v>
      </c>
    </row>
    <row r="10" spans="1:2" x14ac:dyDescent="0.25">
      <c r="A10" s="41">
        <v>43562</v>
      </c>
      <c r="B10" s="41" t="s">
        <v>85</v>
      </c>
    </row>
    <row r="11" spans="1:2" x14ac:dyDescent="0.25">
      <c r="A11" s="41">
        <v>43570</v>
      </c>
      <c r="B11" s="41" t="s">
        <v>86</v>
      </c>
    </row>
    <row r="12" spans="1:2" x14ac:dyDescent="0.25">
      <c r="A12" s="41">
        <v>43588</v>
      </c>
      <c r="B12" s="41" t="s">
        <v>87</v>
      </c>
    </row>
    <row r="13" spans="1:2" x14ac:dyDescent="0.25">
      <c r="A13" s="41">
        <v>43596</v>
      </c>
      <c r="B13" s="41" t="s">
        <v>88</v>
      </c>
    </row>
    <row r="14" spans="1:2" x14ac:dyDescent="0.25">
      <c r="A14" s="41">
        <v>43604</v>
      </c>
      <c r="B14" s="41" t="s">
        <v>89</v>
      </c>
    </row>
    <row r="15" spans="1:2" x14ac:dyDescent="0.25">
      <c r="A15" s="41">
        <v>43612</v>
      </c>
      <c r="B15" s="41" t="s">
        <v>90</v>
      </c>
    </row>
    <row r="16" spans="1:2" x14ac:dyDescent="0.25">
      <c r="A16" s="41">
        <v>43620</v>
      </c>
      <c r="B16" s="41" t="s">
        <v>91</v>
      </c>
    </row>
    <row r="17" spans="1:2" x14ac:dyDescent="0.25">
      <c r="A17" s="41">
        <v>43638</v>
      </c>
      <c r="B17" s="41" t="s">
        <v>92</v>
      </c>
    </row>
    <row r="18" spans="1:2" x14ac:dyDescent="0.25">
      <c r="A18" s="41">
        <v>43646</v>
      </c>
      <c r="B18" s="41" t="s">
        <v>93</v>
      </c>
    </row>
    <row r="19" spans="1:2" x14ac:dyDescent="0.25">
      <c r="A19" s="41">
        <v>43653</v>
      </c>
      <c r="B19" s="41" t="s">
        <v>94</v>
      </c>
    </row>
    <row r="20" spans="1:2" x14ac:dyDescent="0.25">
      <c r="A20" s="41">
        <v>43661</v>
      </c>
      <c r="B20" s="41" t="s">
        <v>95</v>
      </c>
    </row>
    <row r="21" spans="1:2" x14ac:dyDescent="0.25">
      <c r="A21" s="41">
        <v>43679</v>
      </c>
      <c r="B21" s="41" t="s">
        <v>96</v>
      </c>
    </row>
    <row r="22" spans="1:2" x14ac:dyDescent="0.25">
      <c r="A22" s="41">
        <v>43687</v>
      </c>
      <c r="B22" s="41" t="s">
        <v>97</v>
      </c>
    </row>
    <row r="23" spans="1:2" x14ac:dyDescent="0.25">
      <c r="A23" s="41">
        <v>43695</v>
      </c>
      <c r="B23" s="41" t="s">
        <v>98</v>
      </c>
    </row>
    <row r="24" spans="1:2" x14ac:dyDescent="0.25">
      <c r="A24" s="41">
        <v>43703</v>
      </c>
      <c r="B24" s="41" t="s">
        <v>99</v>
      </c>
    </row>
    <row r="25" spans="1:2" x14ac:dyDescent="0.25">
      <c r="A25" s="41">
        <v>43711</v>
      </c>
      <c r="B25" s="41" t="s">
        <v>100</v>
      </c>
    </row>
    <row r="26" spans="1:2" x14ac:dyDescent="0.25">
      <c r="A26" s="41">
        <v>43729</v>
      </c>
      <c r="B26" s="41" t="s">
        <v>101</v>
      </c>
    </row>
    <row r="27" spans="1:2" x14ac:dyDescent="0.25">
      <c r="A27" s="41">
        <v>43737</v>
      </c>
      <c r="B27" s="41" t="s">
        <v>102</v>
      </c>
    </row>
    <row r="28" spans="1:2" x14ac:dyDescent="0.25">
      <c r="A28" s="41">
        <v>43745</v>
      </c>
      <c r="B28" s="41" t="s">
        <v>103</v>
      </c>
    </row>
    <row r="29" spans="1:2" x14ac:dyDescent="0.25">
      <c r="A29" s="41">
        <v>43752</v>
      </c>
      <c r="B29" s="41" t="s">
        <v>104</v>
      </c>
    </row>
    <row r="30" spans="1:2" x14ac:dyDescent="0.25">
      <c r="A30" s="41">
        <v>43760</v>
      </c>
      <c r="B30" s="41" t="s">
        <v>105</v>
      </c>
    </row>
    <row r="31" spans="1:2" x14ac:dyDescent="0.25">
      <c r="A31" s="41">
        <v>43778</v>
      </c>
      <c r="B31" s="41" t="s">
        <v>106</v>
      </c>
    </row>
    <row r="32" spans="1:2" x14ac:dyDescent="0.25">
      <c r="A32" s="41">
        <v>43786</v>
      </c>
      <c r="B32" s="41" t="s">
        <v>107</v>
      </c>
    </row>
    <row r="33" spans="1:2" x14ac:dyDescent="0.25">
      <c r="A33" s="41">
        <v>43794</v>
      </c>
      <c r="B33" s="41" t="s">
        <v>108</v>
      </c>
    </row>
    <row r="34" spans="1:2" x14ac:dyDescent="0.25">
      <c r="A34" s="41">
        <v>43802</v>
      </c>
      <c r="B34" s="41" t="s">
        <v>109</v>
      </c>
    </row>
    <row r="35" spans="1:2" x14ac:dyDescent="0.25">
      <c r="A35" s="41">
        <v>43810</v>
      </c>
      <c r="B35" s="41" t="s">
        <v>110</v>
      </c>
    </row>
    <row r="36" spans="1:2" x14ac:dyDescent="0.25">
      <c r="A36" s="41">
        <v>43828</v>
      </c>
      <c r="B36" s="41" t="s">
        <v>111</v>
      </c>
    </row>
    <row r="37" spans="1:2" x14ac:dyDescent="0.25">
      <c r="A37" s="41">
        <v>43836</v>
      </c>
      <c r="B37" s="41" t="s">
        <v>112</v>
      </c>
    </row>
    <row r="38" spans="1:2" x14ac:dyDescent="0.25">
      <c r="A38" s="41">
        <v>43844</v>
      </c>
      <c r="B38" s="41" t="s">
        <v>113</v>
      </c>
    </row>
    <row r="39" spans="1:2" x14ac:dyDescent="0.25">
      <c r="A39" s="41">
        <v>43851</v>
      </c>
      <c r="B39" s="41" t="s">
        <v>114</v>
      </c>
    </row>
    <row r="40" spans="1:2" x14ac:dyDescent="0.25">
      <c r="A40" s="41">
        <v>43869</v>
      </c>
      <c r="B40" s="41" t="s">
        <v>115</v>
      </c>
    </row>
    <row r="41" spans="1:2" x14ac:dyDescent="0.25">
      <c r="A41" s="41">
        <v>43877</v>
      </c>
      <c r="B41" s="41" t="s">
        <v>116</v>
      </c>
    </row>
    <row r="42" spans="1:2" x14ac:dyDescent="0.25">
      <c r="A42" s="41">
        <v>43885</v>
      </c>
      <c r="B42" s="41" t="s">
        <v>117</v>
      </c>
    </row>
    <row r="43" spans="1:2" x14ac:dyDescent="0.25">
      <c r="A43" s="41">
        <v>43893</v>
      </c>
      <c r="B43" s="41" t="s">
        <v>118</v>
      </c>
    </row>
    <row r="44" spans="1:2" x14ac:dyDescent="0.25">
      <c r="A44" s="41">
        <v>43901</v>
      </c>
      <c r="B44" s="41" t="s">
        <v>119</v>
      </c>
    </row>
    <row r="45" spans="1:2" x14ac:dyDescent="0.25">
      <c r="A45" s="41">
        <v>43919</v>
      </c>
      <c r="B45" s="41" t="s">
        <v>120</v>
      </c>
    </row>
    <row r="46" spans="1:2" x14ac:dyDescent="0.25">
      <c r="A46" s="41">
        <v>43927</v>
      </c>
      <c r="B46" s="41" t="s">
        <v>121</v>
      </c>
    </row>
    <row r="47" spans="1:2" x14ac:dyDescent="0.25">
      <c r="A47" s="41">
        <v>43935</v>
      </c>
      <c r="B47" s="41" t="s">
        <v>122</v>
      </c>
    </row>
    <row r="48" spans="1:2" x14ac:dyDescent="0.25">
      <c r="A48" s="41">
        <v>43943</v>
      </c>
      <c r="B48" s="41" t="s">
        <v>123</v>
      </c>
    </row>
    <row r="49" spans="1:2" x14ac:dyDescent="0.25">
      <c r="A49" s="41">
        <v>43950</v>
      </c>
      <c r="B49" s="41" t="s">
        <v>124</v>
      </c>
    </row>
    <row r="50" spans="1:2" x14ac:dyDescent="0.25">
      <c r="A50" s="41">
        <v>43968</v>
      </c>
      <c r="B50" s="41" t="s">
        <v>125</v>
      </c>
    </row>
    <row r="51" spans="1:2" x14ac:dyDescent="0.25">
      <c r="A51" s="41">
        <v>43976</v>
      </c>
      <c r="B51" s="41" t="s">
        <v>126</v>
      </c>
    </row>
    <row r="52" spans="1:2" x14ac:dyDescent="0.25">
      <c r="A52" s="41">
        <v>43984</v>
      </c>
      <c r="B52" s="41" t="s">
        <v>127</v>
      </c>
    </row>
    <row r="53" spans="1:2" x14ac:dyDescent="0.25">
      <c r="A53" s="41">
        <v>43992</v>
      </c>
      <c r="B53" s="41" t="s">
        <v>128</v>
      </c>
    </row>
    <row r="54" spans="1:2" x14ac:dyDescent="0.25">
      <c r="A54" s="41">
        <v>44008</v>
      </c>
      <c r="B54" s="41" t="s">
        <v>129</v>
      </c>
    </row>
    <row r="55" spans="1:2" x14ac:dyDescent="0.25">
      <c r="A55" s="41">
        <v>44016</v>
      </c>
      <c r="B55" s="41" t="s">
        <v>130</v>
      </c>
    </row>
    <row r="56" spans="1:2" x14ac:dyDescent="0.25">
      <c r="A56" s="41">
        <v>44024</v>
      </c>
      <c r="B56" s="41" t="s">
        <v>131</v>
      </c>
    </row>
    <row r="57" spans="1:2" x14ac:dyDescent="0.25">
      <c r="A57" s="41">
        <v>44032</v>
      </c>
      <c r="B57" s="41" t="s">
        <v>132</v>
      </c>
    </row>
    <row r="58" spans="1:2" x14ac:dyDescent="0.25">
      <c r="A58" s="41">
        <v>44040</v>
      </c>
      <c r="B58" s="41" t="s">
        <v>133</v>
      </c>
    </row>
    <row r="59" spans="1:2" x14ac:dyDescent="0.25">
      <c r="A59" s="41">
        <v>44057</v>
      </c>
      <c r="B59" s="41" t="s">
        <v>134</v>
      </c>
    </row>
    <row r="60" spans="1:2" x14ac:dyDescent="0.25">
      <c r="A60" s="41">
        <v>44065</v>
      </c>
      <c r="B60" s="41" t="s">
        <v>135</v>
      </c>
    </row>
    <row r="61" spans="1:2" x14ac:dyDescent="0.25">
      <c r="A61" s="41">
        <v>44073</v>
      </c>
      <c r="B61" s="41" t="s">
        <v>136</v>
      </c>
    </row>
    <row r="62" spans="1:2" x14ac:dyDescent="0.25">
      <c r="A62" s="41">
        <v>44081</v>
      </c>
      <c r="B62" s="41" t="s">
        <v>137</v>
      </c>
    </row>
    <row r="63" spans="1:2" x14ac:dyDescent="0.25">
      <c r="A63" s="41">
        <v>44099</v>
      </c>
      <c r="B63" s="41" t="s">
        <v>138</v>
      </c>
    </row>
    <row r="64" spans="1:2" x14ac:dyDescent="0.25">
      <c r="A64" s="41">
        <v>44107</v>
      </c>
      <c r="B64" s="41" t="s">
        <v>139</v>
      </c>
    </row>
    <row r="65" spans="1:2" x14ac:dyDescent="0.25">
      <c r="A65" s="41">
        <v>44115</v>
      </c>
      <c r="B65" s="41" t="s">
        <v>140</v>
      </c>
    </row>
    <row r="66" spans="1:2" x14ac:dyDescent="0.25">
      <c r="A66" s="41">
        <v>44123</v>
      </c>
      <c r="B66" s="41" t="s">
        <v>141</v>
      </c>
    </row>
    <row r="67" spans="1:2" x14ac:dyDescent="0.25">
      <c r="A67" s="41">
        <v>44131</v>
      </c>
      <c r="B67" s="41" t="s">
        <v>142</v>
      </c>
    </row>
    <row r="68" spans="1:2" x14ac:dyDescent="0.25">
      <c r="A68" s="41">
        <v>44149</v>
      </c>
      <c r="B68" s="41" t="s">
        <v>143</v>
      </c>
    </row>
    <row r="69" spans="1:2" x14ac:dyDescent="0.25">
      <c r="A69" s="41">
        <v>44156</v>
      </c>
      <c r="B69" s="41" t="s">
        <v>144</v>
      </c>
    </row>
    <row r="70" spans="1:2" x14ac:dyDescent="0.25">
      <c r="A70" s="41">
        <v>44164</v>
      </c>
      <c r="B70" s="41" t="s">
        <v>145</v>
      </c>
    </row>
    <row r="71" spans="1:2" x14ac:dyDescent="0.25">
      <c r="A71" s="41">
        <v>44172</v>
      </c>
      <c r="B71" s="41" t="s">
        <v>146</v>
      </c>
    </row>
    <row r="72" spans="1:2" x14ac:dyDescent="0.25">
      <c r="A72" s="41">
        <v>44180</v>
      </c>
      <c r="B72" s="41" t="s">
        <v>147</v>
      </c>
    </row>
    <row r="73" spans="1:2" x14ac:dyDescent="0.25">
      <c r="A73" s="41">
        <v>44198</v>
      </c>
      <c r="B73" s="41" t="s">
        <v>148</v>
      </c>
    </row>
    <row r="74" spans="1:2" x14ac:dyDescent="0.25">
      <c r="A74" s="41">
        <v>44206</v>
      </c>
      <c r="B74" s="41" t="s">
        <v>149</v>
      </c>
    </row>
    <row r="75" spans="1:2" x14ac:dyDescent="0.25">
      <c r="A75" s="41">
        <v>44214</v>
      </c>
      <c r="B75" s="41" t="s">
        <v>150</v>
      </c>
    </row>
    <row r="76" spans="1:2" x14ac:dyDescent="0.25">
      <c r="A76" s="41">
        <v>44222</v>
      </c>
      <c r="B76" s="41" t="s">
        <v>151</v>
      </c>
    </row>
    <row r="77" spans="1:2" x14ac:dyDescent="0.25">
      <c r="A77" s="41">
        <v>44230</v>
      </c>
      <c r="B77" s="41" t="s">
        <v>152</v>
      </c>
    </row>
    <row r="78" spans="1:2" x14ac:dyDescent="0.25">
      <c r="A78" s="41">
        <v>44248</v>
      </c>
      <c r="B78" s="41" t="s">
        <v>153</v>
      </c>
    </row>
    <row r="79" spans="1:2" x14ac:dyDescent="0.25">
      <c r="A79" s="41">
        <v>44255</v>
      </c>
      <c r="B79" s="41" t="s">
        <v>154</v>
      </c>
    </row>
    <row r="80" spans="1:2" x14ac:dyDescent="0.25">
      <c r="A80" s="41">
        <v>44263</v>
      </c>
      <c r="B80" s="41" t="s">
        <v>155</v>
      </c>
    </row>
    <row r="81" spans="1:2" x14ac:dyDescent="0.25">
      <c r="A81" s="41">
        <v>44271</v>
      </c>
      <c r="B81" s="41" t="s">
        <v>156</v>
      </c>
    </row>
    <row r="82" spans="1:2" x14ac:dyDescent="0.25">
      <c r="A82" s="41">
        <v>44289</v>
      </c>
      <c r="B82" s="41" t="s">
        <v>157</v>
      </c>
    </row>
    <row r="83" spans="1:2" x14ac:dyDescent="0.25">
      <c r="A83" s="41">
        <v>44297</v>
      </c>
      <c r="B83" s="41" t="s">
        <v>158</v>
      </c>
    </row>
    <row r="84" spans="1:2" x14ac:dyDescent="0.25">
      <c r="A84" s="41">
        <v>44305</v>
      </c>
      <c r="B84" s="41" t="s">
        <v>159</v>
      </c>
    </row>
    <row r="85" spans="1:2" x14ac:dyDescent="0.25">
      <c r="A85" s="41">
        <v>44313</v>
      </c>
      <c r="B85" s="41" t="s">
        <v>160</v>
      </c>
    </row>
    <row r="86" spans="1:2" x14ac:dyDescent="0.25">
      <c r="A86" s="41">
        <v>44321</v>
      </c>
      <c r="B86" s="41" t="s">
        <v>161</v>
      </c>
    </row>
    <row r="87" spans="1:2" x14ac:dyDescent="0.25">
      <c r="A87" s="41">
        <v>44339</v>
      </c>
      <c r="B87" s="41" t="s">
        <v>162</v>
      </c>
    </row>
    <row r="88" spans="1:2" x14ac:dyDescent="0.25">
      <c r="A88" s="41">
        <v>44347</v>
      </c>
      <c r="B88" s="41" t="s">
        <v>163</v>
      </c>
    </row>
    <row r="89" spans="1:2" x14ac:dyDescent="0.25">
      <c r="A89" s="41">
        <v>44354</v>
      </c>
      <c r="B89" s="41" t="s">
        <v>164</v>
      </c>
    </row>
    <row r="90" spans="1:2" x14ac:dyDescent="0.25">
      <c r="A90" s="41">
        <v>44362</v>
      </c>
      <c r="B90" s="41" t="s">
        <v>165</v>
      </c>
    </row>
    <row r="91" spans="1:2" x14ac:dyDescent="0.25">
      <c r="A91" s="41">
        <v>44370</v>
      </c>
      <c r="B91" s="41" t="s">
        <v>166</v>
      </c>
    </row>
    <row r="92" spans="1:2" x14ac:dyDescent="0.25">
      <c r="A92" s="41">
        <v>44388</v>
      </c>
      <c r="B92" s="41" t="s">
        <v>167</v>
      </c>
    </row>
    <row r="93" spans="1:2" x14ac:dyDescent="0.25">
      <c r="A93" s="41">
        <v>44396</v>
      </c>
      <c r="B93" s="41" t="s">
        <v>168</v>
      </c>
    </row>
    <row r="94" spans="1:2" x14ac:dyDescent="0.25">
      <c r="A94" s="41">
        <v>44404</v>
      </c>
      <c r="B94" s="41" t="s">
        <v>169</v>
      </c>
    </row>
    <row r="95" spans="1:2" x14ac:dyDescent="0.25">
      <c r="A95" s="41">
        <v>44412</v>
      </c>
      <c r="B95" s="41" t="s">
        <v>170</v>
      </c>
    </row>
    <row r="96" spans="1:2" x14ac:dyDescent="0.25">
      <c r="A96" s="41">
        <v>44420</v>
      </c>
      <c r="B96" s="41" t="s">
        <v>171</v>
      </c>
    </row>
    <row r="97" spans="1:2" x14ac:dyDescent="0.25">
      <c r="A97" s="41">
        <v>44438</v>
      </c>
      <c r="B97" s="41" t="s">
        <v>172</v>
      </c>
    </row>
    <row r="98" spans="1:2" x14ac:dyDescent="0.25">
      <c r="A98" s="41">
        <v>44446</v>
      </c>
      <c r="B98" s="41" t="s">
        <v>173</v>
      </c>
    </row>
    <row r="99" spans="1:2" x14ac:dyDescent="0.25">
      <c r="A99" s="41">
        <v>44453</v>
      </c>
      <c r="B99" s="41" t="s">
        <v>174</v>
      </c>
    </row>
    <row r="100" spans="1:2" x14ac:dyDescent="0.25">
      <c r="A100" s="41">
        <v>44461</v>
      </c>
      <c r="B100" s="41" t="s">
        <v>175</v>
      </c>
    </row>
    <row r="101" spans="1:2" x14ac:dyDescent="0.25">
      <c r="A101" s="41">
        <v>44479</v>
      </c>
      <c r="B101" s="41" t="s">
        <v>176</v>
      </c>
    </row>
    <row r="102" spans="1:2" x14ac:dyDescent="0.25">
      <c r="A102" s="41">
        <v>44487</v>
      </c>
      <c r="B102" s="41" t="s">
        <v>177</v>
      </c>
    </row>
    <row r="103" spans="1:2" x14ac:dyDescent="0.25">
      <c r="A103" s="41">
        <v>44495</v>
      </c>
      <c r="B103" s="41" t="s">
        <v>178</v>
      </c>
    </row>
    <row r="104" spans="1:2" x14ac:dyDescent="0.25">
      <c r="A104" s="41">
        <v>44503</v>
      </c>
      <c r="B104" s="41" t="s">
        <v>179</v>
      </c>
    </row>
    <row r="105" spans="1:2" x14ac:dyDescent="0.25">
      <c r="A105" s="41">
        <v>44511</v>
      </c>
      <c r="B105" s="41" t="s">
        <v>180</v>
      </c>
    </row>
    <row r="106" spans="1:2" x14ac:dyDescent="0.25">
      <c r="A106" s="41">
        <v>44529</v>
      </c>
      <c r="B106" s="41" t="s">
        <v>181</v>
      </c>
    </row>
    <row r="107" spans="1:2" x14ac:dyDescent="0.25">
      <c r="A107" s="41">
        <v>44537</v>
      </c>
      <c r="B107" s="41" t="s">
        <v>182</v>
      </c>
    </row>
    <row r="108" spans="1:2" x14ac:dyDescent="0.25">
      <c r="A108" s="41">
        <v>44545</v>
      </c>
      <c r="B108" s="41" t="s">
        <v>183</v>
      </c>
    </row>
    <row r="109" spans="1:2" x14ac:dyDescent="0.25">
      <c r="A109" s="41">
        <v>44552</v>
      </c>
      <c r="B109" s="41" t="s">
        <v>184</v>
      </c>
    </row>
    <row r="110" spans="1:2" x14ac:dyDescent="0.25">
      <c r="A110" s="41">
        <v>44560</v>
      </c>
      <c r="B110" s="41" t="s">
        <v>185</v>
      </c>
    </row>
    <row r="111" spans="1:2" x14ac:dyDescent="0.25">
      <c r="A111" s="41">
        <v>44578</v>
      </c>
      <c r="B111" s="41" t="s">
        <v>186</v>
      </c>
    </row>
    <row r="112" spans="1:2" x14ac:dyDescent="0.25">
      <c r="A112" s="41">
        <v>44586</v>
      </c>
      <c r="B112" s="41" t="s">
        <v>187</v>
      </c>
    </row>
    <row r="113" spans="1:2" x14ac:dyDescent="0.25">
      <c r="A113" s="41">
        <v>44594</v>
      </c>
      <c r="B113" s="41" t="s">
        <v>188</v>
      </c>
    </row>
    <row r="114" spans="1:2" x14ac:dyDescent="0.25">
      <c r="A114" s="41">
        <v>44602</v>
      </c>
      <c r="B114" s="41" t="s">
        <v>189</v>
      </c>
    </row>
    <row r="115" spans="1:2" x14ac:dyDescent="0.25">
      <c r="A115" s="41">
        <v>44610</v>
      </c>
      <c r="B115" s="41" t="s">
        <v>190</v>
      </c>
    </row>
    <row r="116" spans="1:2" x14ac:dyDescent="0.25">
      <c r="A116" s="41">
        <v>44628</v>
      </c>
      <c r="B116" s="41" t="s">
        <v>191</v>
      </c>
    </row>
    <row r="117" spans="1:2" x14ac:dyDescent="0.25">
      <c r="A117" s="41">
        <v>44636</v>
      </c>
      <c r="B117" s="41" t="s">
        <v>192</v>
      </c>
    </row>
    <row r="118" spans="1:2" x14ac:dyDescent="0.25">
      <c r="A118" s="41">
        <v>44644</v>
      </c>
      <c r="B118" s="41" t="s">
        <v>193</v>
      </c>
    </row>
    <row r="119" spans="1:2" x14ac:dyDescent="0.25">
      <c r="A119" s="41">
        <v>44651</v>
      </c>
      <c r="B119" s="41" t="s">
        <v>194</v>
      </c>
    </row>
    <row r="120" spans="1:2" x14ac:dyDescent="0.25">
      <c r="A120" s="41">
        <v>44669</v>
      </c>
      <c r="B120" s="41" t="s">
        <v>195</v>
      </c>
    </row>
    <row r="121" spans="1:2" x14ac:dyDescent="0.25">
      <c r="A121" s="41">
        <v>44677</v>
      </c>
      <c r="B121" s="41" t="s">
        <v>196</v>
      </c>
    </row>
    <row r="122" spans="1:2" x14ac:dyDescent="0.25">
      <c r="A122" s="41">
        <v>44685</v>
      </c>
      <c r="B122" s="41" t="s">
        <v>197</v>
      </c>
    </row>
    <row r="123" spans="1:2" x14ac:dyDescent="0.25">
      <c r="A123" s="41">
        <v>44693</v>
      </c>
      <c r="B123" s="41" t="s">
        <v>198</v>
      </c>
    </row>
    <row r="124" spans="1:2" x14ac:dyDescent="0.25">
      <c r="A124" s="41">
        <v>44701</v>
      </c>
      <c r="B124" s="41" t="s">
        <v>199</v>
      </c>
    </row>
    <row r="125" spans="1:2" x14ac:dyDescent="0.25">
      <c r="A125" s="41">
        <v>44719</v>
      </c>
      <c r="B125" s="41" t="s">
        <v>200</v>
      </c>
    </row>
    <row r="126" spans="1:2" x14ac:dyDescent="0.25">
      <c r="A126" s="41">
        <v>44727</v>
      </c>
      <c r="B126" s="41" t="s">
        <v>201</v>
      </c>
    </row>
    <row r="127" spans="1:2" x14ac:dyDescent="0.25">
      <c r="A127" s="41">
        <v>44735</v>
      </c>
      <c r="B127" s="41" t="s">
        <v>202</v>
      </c>
    </row>
    <row r="128" spans="1:2" x14ac:dyDescent="0.25">
      <c r="A128" s="41">
        <v>44743</v>
      </c>
      <c r="B128" s="41" t="s">
        <v>203</v>
      </c>
    </row>
    <row r="129" spans="1:2" x14ac:dyDescent="0.25">
      <c r="A129" s="41">
        <v>44750</v>
      </c>
      <c r="B129" s="41" t="s">
        <v>204</v>
      </c>
    </row>
    <row r="130" spans="1:2" x14ac:dyDescent="0.25">
      <c r="A130" s="41">
        <v>44768</v>
      </c>
      <c r="B130" s="41" t="s">
        <v>205</v>
      </c>
    </row>
    <row r="131" spans="1:2" x14ac:dyDescent="0.25">
      <c r="A131" s="41">
        <v>44776</v>
      </c>
      <c r="B131" s="41" t="s">
        <v>206</v>
      </c>
    </row>
    <row r="132" spans="1:2" x14ac:dyDescent="0.25">
      <c r="A132" s="41">
        <v>44784</v>
      </c>
      <c r="B132" s="41" t="s">
        <v>207</v>
      </c>
    </row>
    <row r="133" spans="1:2" x14ac:dyDescent="0.25">
      <c r="A133" s="41">
        <v>44792</v>
      </c>
      <c r="B133" s="41" t="s">
        <v>208</v>
      </c>
    </row>
    <row r="134" spans="1:2" x14ac:dyDescent="0.25">
      <c r="A134" s="41">
        <v>44800</v>
      </c>
      <c r="B134" s="41" t="s">
        <v>209</v>
      </c>
    </row>
    <row r="135" spans="1:2" x14ac:dyDescent="0.25">
      <c r="A135" s="41">
        <v>44818</v>
      </c>
      <c r="B135" s="41" t="s">
        <v>210</v>
      </c>
    </row>
    <row r="136" spans="1:2" x14ac:dyDescent="0.25">
      <c r="A136" s="41">
        <v>44826</v>
      </c>
      <c r="B136" s="41" t="s">
        <v>211</v>
      </c>
    </row>
    <row r="137" spans="1:2" x14ac:dyDescent="0.25">
      <c r="A137" s="41">
        <v>44834</v>
      </c>
      <c r="B137" s="41" t="s">
        <v>212</v>
      </c>
    </row>
    <row r="138" spans="1:2" x14ac:dyDescent="0.25">
      <c r="A138" s="41">
        <v>44842</v>
      </c>
      <c r="B138" s="41" t="s">
        <v>213</v>
      </c>
    </row>
    <row r="139" spans="1:2" x14ac:dyDescent="0.25">
      <c r="A139" s="41">
        <v>44859</v>
      </c>
      <c r="B139" s="41" t="s">
        <v>214</v>
      </c>
    </row>
    <row r="140" spans="1:2" x14ac:dyDescent="0.25">
      <c r="A140" s="41">
        <v>44867</v>
      </c>
      <c r="B140" s="41" t="s">
        <v>215</v>
      </c>
    </row>
    <row r="141" spans="1:2" x14ac:dyDescent="0.25">
      <c r="A141" s="41">
        <v>44875</v>
      </c>
      <c r="B141" s="41" t="s">
        <v>216</v>
      </c>
    </row>
    <row r="142" spans="1:2" x14ac:dyDescent="0.25">
      <c r="A142" s="41">
        <v>44883</v>
      </c>
      <c r="B142" s="41" t="s">
        <v>217</v>
      </c>
    </row>
    <row r="143" spans="1:2" x14ac:dyDescent="0.25">
      <c r="A143" s="41">
        <v>44891</v>
      </c>
      <c r="B143" s="41" t="s">
        <v>218</v>
      </c>
    </row>
    <row r="144" spans="1:2" x14ac:dyDescent="0.25">
      <c r="A144" s="41">
        <v>44909</v>
      </c>
      <c r="B144" s="41" t="s">
        <v>219</v>
      </c>
    </row>
    <row r="145" spans="1:2" x14ac:dyDescent="0.25">
      <c r="A145" s="41">
        <v>44917</v>
      </c>
      <c r="B145" s="41" t="s">
        <v>220</v>
      </c>
    </row>
    <row r="146" spans="1:2" x14ac:dyDescent="0.25">
      <c r="A146" s="41">
        <v>44925</v>
      </c>
      <c r="B146" s="41" t="s">
        <v>221</v>
      </c>
    </row>
    <row r="147" spans="1:2" x14ac:dyDescent="0.25">
      <c r="A147" s="41">
        <v>44933</v>
      </c>
      <c r="B147" s="41" t="s">
        <v>222</v>
      </c>
    </row>
    <row r="148" spans="1:2" x14ac:dyDescent="0.25">
      <c r="A148" s="41">
        <v>44941</v>
      </c>
      <c r="B148" s="41" t="s">
        <v>223</v>
      </c>
    </row>
    <row r="149" spans="1:2" x14ac:dyDescent="0.25">
      <c r="A149" s="41">
        <v>44958</v>
      </c>
      <c r="B149" s="41" t="s">
        <v>224</v>
      </c>
    </row>
    <row r="150" spans="1:2" x14ac:dyDescent="0.25">
      <c r="A150" s="41">
        <v>44966</v>
      </c>
      <c r="B150" s="41" t="s">
        <v>225</v>
      </c>
    </row>
    <row r="151" spans="1:2" x14ac:dyDescent="0.25">
      <c r="A151" s="41">
        <v>44974</v>
      </c>
      <c r="B151" s="41" t="s">
        <v>226</v>
      </c>
    </row>
    <row r="152" spans="1:2" x14ac:dyDescent="0.25">
      <c r="A152" s="41">
        <v>44982</v>
      </c>
      <c r="B152" s="41" t="s">
        <v>227</v>
      </c>
    </row>
    <row r="153" spans="1:2" x14ac:dyDescent="0.25">
      <c r="A153" s="41">
        <v>44990</v>
      </c>
      <c r="B153" s="41" t="s">
        <v>228</v>
      </c>
    </row>
    <row r="154" spans="1:2" x14ac:dyDescent="0.25">
      <c r="A154" s="41">
        <v>45005</v>
      </c>
      <c r="B154" s="41" t="s">
        <v>229</v>
      </c>
    </row>
    <row r="155" spans="1:2" x14ac:dyDescent="0.25">
      <c r="A155" s="41">
        <v>45013</v>
      </c>
      <c r="B155" s="41" t="s">
        <v>230</v>
      </c>
    </row>
    <row r="156" spans="1:2" x14ac:dyDescent="0.25">
      <c r="A156" s="41">
        <v>45021</v>
      </c>
      <c r="B156" s="41" t="s">
        <v>231</v>
      </c>
    </row>
    <row r="157" spans="1:2" x14ac:dyDescent="0.25">
      <c r="A157" s="41">
        <v>45039</v>
      </c>
      <c r="B157" s="41" t="s">
        <v>232</v>
      </c>
    </row>
    <row r="158" spans="1:2" x14ac:dyDescent="0.25">
      <c r="A158" s="41">
        <v>45047</v>
      </c>
      <c r="B158" s="41" t="s">
        <v>233</v>
      </c>
    </row>
    <row r="159" spans="1:2" x14ac:dyDescent="0.25">
      <c r="A159" s="41">
        <v>45054</v>
      </c>
      <c r="B159" s="41" t="s">
        <v>234</v>
      </c>
    </row>
    <row r="160" spans="1:2" x14ac:dyDescent="0.25">
      <c r="A160" s="41">
        <v>45062</v>
      </c>
      <c r="B160" s="41" t="s">
        <v>235</v>
      </c>
    </row>
    <row r="161" spans="1:2" x14ac:dyDescent="0.25">
      <c r="A161" s="41">
        <v>45070</v>
      </c>
      <c r="B161" s="41" t="s">
        <v>236</v>
      </c>
    </row>
    <row r="162" spans="1:2" x14ac:dyDescent="0.25">
      <c r="A162" s="41">
        <v>45088</v>
      </c>
      <c r="B162" s="41" t="s">
        <v>237</v>
      </c>
    </row>
    <row r="163" spans="1:2" x14ac:dyDescent="0.25">
      <c r="A163" s="41">
        <v>45096</v>
      </c>
      <c r="B163" s="41" t="s">
        <v>238</v>
      </c>
    </row>
    <row r="164" spans="1:2" x14ac:dyDescent="0.25">
      <c r="A164" s="41">
        <v>45104</v>
      </c>
      <c r="B164" s="41" t="s">
        <v>239</v>
      </c>
    </row>
    <row r="165" spans="1:2" x14ac:dyDescent="0.25">
      <c r="A165" s="41">
        <v>45112</v>
      </c>
      <c r="B165" s="41" t="s">
        <v>240</v>
      </c>
    </row>
    <row r="166" spans="1:2" x14ac:dyDescent="0.25">
      <c r="A166" s="41">
        <v>45120</v>
      </c>
      <c r="B166" s="41" t="s">
        <v>241</v>
      </c>
    </row>
    <row r="167" spans="1:2" x14ac:dyDescent="0.25">
      <c r="A167" s="41">
        <v>45138</v>
      </c>
      <c r="B167" s="41" t="s">
        <v>242</v>
      </c>
    </row>
    <row r="168" spans="1:2" x14ac:dyDescent="0.25">
      <c r="A168" s="41">
        <v>45144</v>
      </c>
      <c r="B168" s="41" t="s">
        <v>243</v>
      </c>
    </row>
    <row r="169" spans="1:2" x14ac:dyDescent="0.25">
      <c r="A169" s="41">
        <v>45146</v>
      </c>
      <c r="B169" s="41" t="s">
        <v>244</v>
      </c>
    </row>
    <row r="170" spans="1:2" x14ac:dyDescent="0.25">
      <c r="A170" s="41">
        <v>45153</v>
      </c>
      <c r="B170" s="41" t="s">
        <v>245</v>
      </c>
    </row>
    <row r="171" spans="1:2" x14ac:dyDescent="0.25">
      <c r="A171" s="41">
        <v>45161</v>
      </c>
      <c r="B171" s="41" t="s">
        <v>246</v>
      </c>
    </row>
    <row r="172" spans="1:2" x14ac:dyDescent="0.25">
      <c r="A172" s="41">
        <v>45179</v>
      </c>
      <c r="B172" s="41" t="s">
        <v>247</v>
      </c>
    </row>
    <row r="173" spans="1:2" x14ac:dyDescent="0.25">
      <c r="A173" s="41">
        <v>45187</v>
      </c>
      <c r="B173" s="41" t="s">
        <v>248</v>
      </c>
    </row>
    <row r="174" spans="1:2" x14ac:dyDescent="0.25">
      <c r="A174" s="41">
        <v>45195</v>
      </c>
      <c r="B174" s="41" t="s">
        <v>249</v>
      </c>
    </row>
    <row r="175" spans="1:2" x14ac:dyDescent="0.25">
      <c r="A175" s="41">
        <v>45203</v>
      </c>
      <c r="B175" s="41" t="s">
        <v>250</v>
      </c>
    </row>
    <row r="176" spans="1:2" x14ac:dyDescent="0.25">
      <c r="A176" s="41">
        <v>45211</v>
      </c>
      <c r="B176" s="41" t="s">
        <v>251</v>
      </c>
    </row>
    <row r="177" spans="1:2" x14ac:dyDescent="0.25">
      <c r="A177" s="41">
        <v>45229</v>
      </c>
      <c r="B177" s="41" t="s">
        <v>252</v>
      </c>
    </row>
    <row r="178" spans="1:2" x14ac:dyDescent="0.25">
      <c r="A178" s="41">
        <v>45237</v>
      </c>
      <c r="B178" s="41" t="s">
        <v>253</v>
      </c>
    </row>
    <row r="179" spans="1:2" x14ac:dyDescent="0.25">
      <c r="A179" s="41">
        <v>45245</v>
      </c>
      <c r="B179" s="41" t="s">
        <v>254</v>
      </c>
    </row>
    <row r="180" spans="1:2" x14ac:dyDescent="0.25">
      <c r="A180" s="41">
        <v>45252</v>
      </c>
      <c r="B180" s="41" t="s">
        <v>255</v>
      </c>
    </row>
    <row r="181" spans="1:2" x14ac:dyDescent="0.25">
      <c r="A181" s="41">
        <v>45260</v>
      </c>
      <c r="B181" s="41" t="s">
        <v>256</v>
      </c>
    </row>
    <row r="182" spans="1:2" x14ac:dyDescent="0.25">
      <c r="A182" s="41">
        <v>45278</v>
      </c>
      <c r="B182" s="41" t="s">
        <v>257</v>
      </c>
    </row>
    <row r="183" spans="1:2" x14ac:dyDescent="0.25">
      <c r="A183" s="41">
        <v>45286</v>
      </c>
      <c r="B183" s="41" t="s">
        <v>258</v>
      </c>
    </row>
    <row r="184" spans="1:2" x14ac:dyDescent="0.25">
      <c r="A184" s="41">
        <v>45294</v>
      </c>
      <c r="B184" s="41" t="s">
        <v>259</v>
      </c>
    </row>
    <row r="185" spans="1:2" x14ac:dyDescent="0.25">
      <c r="A185" s="41">
        <v>45302</v>
      </c>
      <c r="B185" s="41" t="s">
        <v>260</v>
      </c>
    </row>
    <row r="186" spans="1:2" x14ac:dyDescent="0.25">
      <c r="A186" s="41">
        <v>45310</v>
      </c>
      <c r="B186" s="41" t="s">
        <v>261</v>
      </c>
    </row>
    <row r="187" spans="1:2" x14ac:dyDescent="0.25">
      <c r="A187" s="41">
        <v>45328</v>
      </c>
      <c r="B187" s="41" t="s">
        <v>262</v>
      </c>
    </row>
    <row r="188" spans="1:2" x14ac:dyDescent="0.25">
      <c r="A188" s="41">
        <v>45336</v>
      </c>
      <c r="B188" s="41" t="s">
        <v>263</v>
      </c>
    </row>
    <row r="189" spans="1:2" x14ac:dyDescent="0.25">
      <c r="A189" s="41">
        <v>45344</v>
      </c>
      <c r="B189" s="41" t="s">
        <v>264</v>
      </c>
    </row>
    <row r="190" spans="1:2" x14ac:dyDescent="0.25">
      <c r="A190" s="41">
        <v>45351</v>
      </c>
      <c r="B190" s="41" t="s">
        <v>265</v>
      </c>
    </row>
    <row r="191" spans="1:2" x14ac:dyDescent="0.25">
      <c r="A191" s="41">
        <v>45369</v>
      </c>
      <c r="B191" s="41" t="s">
        <v>266</v>
      </c>
    </row>
    <row r="192" spans="1:2" x14ac:dyDescent="0.25">
      <c r="A192" s="41">
        <v>45377</v>
      </c>
      <c r="B192" s="41" t="s">
        <v>267</v>
      </c>
    </row>
    <row r="193" spans="1:2" x14ac:dyDescent="0.25">
      <c r="A193" s="41">
        <v>45385</v>
      </c>
      <c r="B193" s="41" t="s">
        <v>268</v>
      </c>
    </row>
    <row r="194" spans="1:2" x14ac:dyDescent="0.25">
      <c r="A194" s="41">
        <v>45393</v>
      </c>
      <c r="B194" s="41" t="s">
        <v>269</v>
      </c>
    </row>
    <row r="195" spans="1:2" x14ac:dyDescent="0.25">
      <c r="A195" s="41">
        <v>45401</v>
      </c>
      <c r="B195" s="41" t="s">
        <v>270</v>
      </c>
    </row>
    <row r="196" spans="1:2" x14ac:dyDescent="0.25">
      <c r="A196" s="41">
        <v>45419</v>
      </c>
      <c r="B196" s="41" t="s">
        <v>271</v>
      </c>
    </row>
    <row r="197" spans="1:2" x14ac:dyDescent="0.25">
      <c r="A197" s="41">
        <v>45427</v>
      </c>
      <c r="B197" s="41" t="s">
        <v>272</v>
      </c>
    </row>
    <row r="198" spans="1:2" x14ac:dyDescent="0.25">
      <c r="A198" s="41">
        <v>45435</v>
      </c>
      <c r="B198" s="41" t="s">
        <v>273</v>
      </c>
    </row>
    <row r="199" spans="1:2" x14ac:dyDescent="0.25">
      <c r="A199" s="41">
        <v>45443</v>
      </c>
      <c r="B199" s="41" t="s">
        <v>274</v>
      </c>
    </row>
    <row r="200" spans="1:2" x14ac:dyDescent="0.25">
      <c r="A200" s="41">
        <v>45450</v>
      </c>
      <c r="B200" s="41" t="s">
        <v>275</v>
      </c>
    </row>
    <row r="201" spans="1:2" x14ac:dyDescent="0.25">
      <c r="A201" s="41">
        <v>45468</v>
      </c>
      <c r="B201" s="41" t="s">
        <v>276</v>
      </c>
    </row>
    <row r="202" spans="1:2" x14ac:dyDescent="0.25">
      <c r="A202" s="41">
        <v>45476</v>
      </c>
      <c r="B202" s="41" t="s">
        <v>277</v>
      </c>
    </row>
    <row r="203" spans="1:2" x14ac:dyDescent="0.25">
      <c r="A203" s="41">
        <v>45484</v>
      </c>
      <c r="B203" s="41" t="s">
        <v>278</v>
      </c>
    </row>
    <row r="204" spans="1:2" x14ac:dyDescent="0.25">
      <c r="A204" s="41">
        <v>45492</v>
      </c>
      <c r="B204" s="41" t="s">
        <v>279</v>
      </c>
    </row>
    <row r="205" spans="1:2" x14ac:dyDescent="0.25">
      <c r="A205" s="41">
        <v>45500</v>
      </c>
      <c r="B205" s="41" t="s">
        <v>280</v>
      </c>
    </row>
    <row r="206" spans="1:2" x14ac:dyDescent="0.25">
      <c r="A206" s="41">
        <v>45518</v>
      </c>
      <c r="B206" s="41" t="s">
        <v>281</v>
      </c>
    </row>
    <row r="207" spans="1:2" x14ac:dyDescent="0.25">
      <c r="A207" s="41">
        <v>45526</v>
      </c>
      <c r="B207" s="41" t="s">
        <v>282</v>
      </c>
    </row>
    <row r="208" spans="1:2" x14ac:dyDescent="0.25">
      <c r="A208" s="41">
        <v>45534</v>
      </c>
      <c r="B208" s="41" t="s">
        <v>283</v>
      </c>
    </row>
    <row r="209" spans="1:2" x14ac:dyDescent="0.25">
      <c r="A209" s="41">
        <v>45542</v>
      </c>
      <c r="B209" s="41" t="s">
        <v>284</v>
      </c>
    </row>
    <row r="210" spans="1:2" x14ac:dyDescent="0.25">
      <c r="A210" s="41">
        <v>45559</v>
      </c>
      <c r="B210" s="41" t="s">
        <v>285</v>
      </c>
    </row>
    <row r="211" spans="1:2" x14ac:dyDescent="0.25">
      <c r="A211" s="41">
        <v>45567</v>
      </c>
      <c r="B211" s="41" t="s">
        <v>286</v>
      </c>
    </row>
    <row r="212" spans="1:2" x14ac:dyDescent="0.25">
      <c r="A212" s="41">
        <v>45575</v>
      </c>
      <c r="B212" s="41" t="s">
        <v>287</v>
      </c>
    </row>
    <row r="213" spans="1:2" x14ac:dyDescent="0.25">
      <c r="A213" s="41">
        <v>45583</v>
      </c>
      <c r="B213" s="41" t="s">
        <v>288</v>
      </c>
    </row>
    <row r="214" spans="1:2" x14ac:dyDescent="0.25">
      <c r="A214" s="41">
        <v>45591</v>
      </c>
      <c r="B214" s="41" t="s">
        <v>289</v>
      </c>
    </row>
    <row r="215" spans="1:2" x14ac:dyDescent="0.25">
      <c r="A215" s="41">
        <v>45609</v>
      </c>
      <c r="B215" s="41" t="s">
        <v>290</v>
      </c>
    </row>
    <row r="216" spans="1:2" x14ac:dyDescent="0.25">
      <c r="A216" s="41">
        <v>45617</v>
      </c>
      <c r="B216" s="41" t="s">
        <v>291</v>
      </c>
    </row>
    <row r="217" spans="1:2" x14ac:dyDescent="0.25">
      <c r="A217" s="41">
        <v>45625</v>
      </c>
      <c r="B217" s="41" t="s">
        <v>292</v>
      </c>
    </row>
    <row r="218" spans="1:2" x14ac:dyDescent="0.25">
      <c r="A218" s="41">
        <v>45633</v>
      </c>
      <c r="B218" s="41" t="s">
        <v>293</v>
      </c>
    </row>
    <row r="219" spans="1:2" x14ac:dyDescent="0.25">
      <c r="A219" s="41">
        <v>45641</v>
      </c>
      <c r="B219" s="41" t="s">
        <v>294</v>
      </c>
    </row>
    <row r="220" spans="1:2" x14ac:dyDescent="0.25">
      <c r="A220" s="41">
        <v>45658</v>
      </c>
      <c r="B220" s="41" t="s">
        <v>295</v>
      </c>
    </row>
    <row r="221" spans="1:2" x14ac:dyDescent="0.25">
      <c r="A221" s="41">
        <v>45666</v>
      </c>
      <c r="B221" s="41" t="s">
        <v>296</v>
      </c>
    </row>
    <row r="222" spans="1:2" x14ac:dyDescent="0.25">
      <c r="A222" s="41">
        <v>45674</v>
      </c>
      <c r="B222" s="41" t="s">
        <v>297</v>
      </c>
    </row>
    <row r="223" spans="1:2" x14ac:dyDescent="0.25">
      <c r="A223" s="41">
        <v>45757</v>
      </c>
      <c r="B223" s="41" t="s">
        <v>298</v>
      </c>
    </row>
    <row r="224" spans="1:2" x14ac:dyDescent="0.25">
      <c r="A224" s="41">
        <v>45765</v>
      </c>
      <c r="B224" s="41" t="s">
        <v>299</v>
      </c>
    </row>
    <row r="225" spans="1:2" x14ac:dyDescent="0.25">
      <c r="A225" s="41">
        <v>45773</v>
      </c>
      <c r="B225" s="41" t="s">
        <v>300</v>
      </c>
    </row>
    <row r="226" spans="1:2" x14ac:dyDescent="0.25">
      <c r="A226" s="41">
        <v>45781</v>
      </c>
      <c r="B226" s="41" t="s">
        <v>301</v>
      </c>
    </row>
    <row r="227" spans="1:2" x14ac:dyDescent="0.25">
      <c r="A227" s="41">
        <v>45799</v>
      </c>
      <c r="B227" s="41" t="s">
        <v>302</v>
      </c>
    </row>
    <row r="228" spans="1:2" x14ac:dyDescent="0.25">
      <c r="A228" s="41">
        <v>45807</v>
      </c>
      <c r="B228" s="41" t="s">
        <v>303</v>
      </c>
    </row>
    <row r="229" spans="1:2" x14ac:dyDescent="0.25">
      <c r="A229" s="41">
        <v>45823</v>
      </c>
      <c r="B229" s="41" t="s">
        <v>304</v>
      </c>
    </row>
    <row r="230" spans="1:2" x14ac:dyDescent="0.25">
      <c r="A230" s="41">
        <v>45831</v>
      </c>
      <c r="B230" s="41" t="s">
        <v>305</v>
      </c>
    </row>
    <row r="231" spans="1:2" x14ac:dyDescent="0.25">
      <c r="A231" s="41">
        <v>45856</v>
      </c>
      <c r="B231" s="41" t="s">
        <v>306</v>
      </c>
    </row>
    <row r="232" spans="1:2" x14ac:dyDescent="0.25">
      <c r="A232" s="41">
        <v>45864</v>
      </c>
      <c r="B232" s="41" t="s">
        <v>307</v>
      </c>
    </row>
    <row r="233" spans="1:2" x14ac:dyDescent="0.25">
      <c r="A233" s="41">
        <v>45872</v>
      </c>
      <c r="B233" s="41" t="s">
        <v>308</v>
      </c>
    </row>
    <row r="234" spans="1:2" x14ac:dyDescent="0.25">
      <c r="A234" s="41">
        <v>45880</v>
      </c>
      <c r="B234" s="41" t="s">
        <v>309</v>
      </c>
    </row>
    <row r="235" spans="1:2" x14ac:dyDescent="0.25">
      <c r="A235" s="41">
        <v>45906</v>
      </c>
      <c r="B235" s="41" t="s">
        <v>310</v>
      </c>
    </row>
    <row r="236" spans="1:2" x14ac:dyDescent="0.25">
      <c r="A236" s="41">
        <v>45914</v>
      </c>
      <c r="B236" s="41" t="s">
        <v>311</v>
      </c>
    </row>
    <row r="237" spans="1:2" x14ac:dyDescent="0.25">
      <c r="A237" s="41">
        <v>45922</v>
      </c>
      <c r="B237" s="41" t="s">
        <v>312</v>
      </c>
    </row>
    <row r="238" spans="1:2" x14ac:dyDescent="0.25">
      <c r="A238" s="41">
        <v>45948</v>
      </c>
      <c r="B238" s="41" t="s">
        <v>313</v>
      </c>
    </row>
    <row r="239" spans="1:2" x14ac:dyDescent="0.25">
      <c r="A239" s="41">
        <v>45955</v>
      </c>
      <c r="B239" s="41" t="s">
        <v>314</v>
      </c>
    </row>
    <row r="240" spans="1:2" x14ac:dyDescent="0.25">
      <c r="A240" s="41">
        <v>45963</v>
      </c>
      <c r="B240" s="41" t="s">
        <v>315</v>
      </c>
    </row>
    <row r="241" spans="1:2" x14ac:dyDescent="0.25">
      <c r="A241" s="41">
        <v>45971</v>
      </c>
      <c r="B241" s="41" t="s">
        <v>316</v>
      </c>
    </row>
    <row r="242" spans="1:2" x14ac:dyDescent="0.25">
      <c r="A242" s="41">
        <v>45997</v>
      </c>
      <c r="B242" s="41" t="s">
        <v>317</v>
      </c>
    </row>
    <row r="243" spans="1:2" x14ac:dyDescent="0.25">
      <c r="A243" s="41">
        <v>46003</v>
      </c>
      <c r="B243" s="41" t="s">
        <v>318</v>
      </c>
    </row>
    <row r="244" spans="1:2" x14ac:dyDescent="0.25">
      <c r="A244" s="41">
        <v>46011</v>
      </c>
      <c r="B244" s="41" t="s">
        <v>319</v>
      </c>
    </row>
    <row r="245" spans="1:2" x14ac:dyDescent="0.25">
      <c r="A245" s="41">
        <v>46037</v>
      </c>
      <c r="B245" s="41" t="s">
        <v>320</v>
      </c>
    </row>
    <row r="246" spans="1:2" x14ac:dyDescent="0.25">
      <c r="A246" s="41">
        <v>46045</v>
      </c>
      <c r="B246" s="41" t="s">
        <v>321</v>
      </c>
    </row>
    <row r="247" spans="1:2" x14ac:dyDescent="0.25">
      <c r="A247" s="41">
        <v>46060</v>
      </c>
      <c r="B247" s="41" t="s">
        <v>322</v>
      </c>
    </row>
    <row r="248" spans="1:2" x14ac:dyDescent="0.25">
      <c r="A248" s="41">
        <v>46078</v>
      </c>
      <c r="B248" s="41" t="s">
        <v>323</v>
      </c>
    </row>
    <row r="249" spans="1:2" x14ac:dyDescent="0.25">
      <c r="A249" s="41">
        <v>46094</v>
      </c>
      <c r="B249" s="41" t="s">
        <v>324</v>
      </c>
    </row>
    <row r="250" spans="1:2" x14ac:dyDescent="0.25">
      <c r="A250" s="41">
        <v>46102</v>
      </c>
      <c r="B250" s="41" t="s">
        <v>325</v>
      </c>
    </row>
    <row r="251" spans="1:2" x14ac:dyDescent="0.25">
      <c r="A251" s="41">
        <v>46110</v>
      </c>
      <c r="B251" s="41" t="s">
        <v>326</v>
      </c>
    </row>
    <row r="252" spans="1:2" x14ac:dyDescent="0.25">
      <c r="A252" s="41">
        <v>46128</v>
      </c>
      <c r="B252" s="41" t="s">
        <v>327</v>
      </c>
    </row>
    <row r="253" spans="1:2" x14ac:dyDescent="0.25">
      <c r="A253" s="41">
        <v>46136</v>
      </c>
      <c r="B253" s="41" t="s">
        <v>328</v>
      </c>
    </row>
    <row r="254" spans="1:2" x14ac:dyDescent="0.25">
      <c r="A254" s="41">
        <v>46144</v>
      </c>
      <c r="B254" s="41" t="s">
        <v>329</v>
      </c>
    </row>
    <row r="255" spans="1:2" x14ac:dyDescent="0.25">
      <c r="A255" s="41">
        <v>46151</v>
      </c>
      <c r="B255" s="41" t="s">
        <v>330</v>
      </c>
    </row>
    <row r="256" spans="1:2" x14ac:dyDescent="0.25">
      <c r="A256" s="41">
        <v>46177</v>
      </c>
      <c r="B256" s="41" t="s">
        <v>331</v>
      </c>
    </row>
    <row r="257" spans="1:2" x14ac:dyDescent="0.25">
      <c r="A257" s="41">
        <v>46193</v>
      </c>
      <c r="B257" s="41" t="s">
        <v>332</v>
      </c>
    </row>
    <row r="258" spans="1:2" x14ac:dyDescent="0.25">
      <c r="A258" s="41">
        <v>46201</v>
      </c>
      <c r="B258" s="41" t="s">
        <v>333</v>
      </c>
    </row>
    <row r="259" spans="1:2" x14ac:dyDescent="0.25">
      <c r="A259" s="41">
        <v>46219</v>
      </c>
      <c r="B259" s="41" t="s">
        <v>334</v>
      </c>
    </row>
    <row r="260" spans="1:2" x14ac:dyDescent="0.25">
      <c r="A260" s="41">
        <v>46235</v>
      </c>
      <c r="B260" s="41" t="s">
        <v>335</v>
      </c>
    </row>
    <row r="261" spans="1:2" x14ac:dyDescent="0.25">
      <c r="A261" s="41">
        <v>46243</v>
      </c>
      <c r="B261" s="41" t="s">
        <v>336</v>
      </c>
    </row>
    <row r="262" spans="1:2" x14ac:dyDescent="0.25">
      <c r="A262" s="41">
        <v>46250</v>
      </c>
      <c r="B262" s="41" t="s">
        <v>337</v>
      </c>
    </row>
    <row r="263" spans="1:2" x14ac:dyDescent="0.25">
      <c r="A263" s="41">
        <v>46268</v>
      </c>
      <c r="B263" s="41" t="s">
        <v>338</v>
      </c>
    </row>
    <row r="264" spans="1:2" x14ac:dyDescent="0.25">
      <c r="A264" s="41">
        <v>46276</v>
      </c>
      <c r="B264" s="41" t="s">
        <v>339</v>
      </c>
    </row>
    <row r="265" spans="1:2" x14ac:dyDescent="0.25">
      <c r="A265" s="41">
        <v>46284</v>
      </c>
      <c r="B265" s="41" t="s">
        <v>340</v>
      </c>
    </row>
    <row r="266" spans="1:2" x14ac:dyDescent="0.25">
      <c r="A266" s="41">
        <v>46300</v>
      </c>
      <c r="B266" s="41" t="s">
        <v>341</v>
      </c>
    </row>
    <row r="267" spans="1:2" x14ac:dyDescent="0.25">
      <c r="A267" s="41">
        <v>46318</v>
      </c>
      <c r="B267" s="41" t="s">
        <v>342</v>
      </c>
    </row>
    <row r="268" spans="1:2" x14ac:dyDescent="0.25">
      <c r="A268" s="41">
        <v>46326</v>
      </c>
      <c r="B268" s="41" t="s">
        <v>343</v>
      </c>
    </row>
    <row r="269" spans="1:2" x14ac:dyDescent="0.25">
      <c r="A269" s="41">
        <v>46334</v>
      </c>
      <c r="B269" s="41" t="s">
        <v>344</v>
      </c>
    </row>
    <row r="270" spans="1:2" x14ac:dyDescent="0.25">
      <c r="A270" s="41">
        <v>46342</v>
      </c>
      <c r="B270" s="41" t="s">
        <v>345</v>
      </c>
    </row>
    <row r="271" spans="1:2" x14ac:dyDescent="0.25">
      <c r="A271" s="41">
        <v>46359</v>
      </c>
      <c r="B271" s="41" t="s">
        <v>346</v>
      </c>
    </row>
    <row r="272" spans="1:2" x14ac:dyDescent="0.25">
      <c r="A272" s="41">
        <v>46367</v>
      </c>
      <c r="B272" s="41" t="s">
        <v>347</v>
      </c>
    </row>
    <row r="273" spans="1:2" x14ac:dyDescent="0.25">
      <c r="A273" s="41">
        <v>46383</v>
      </c>
      <c r="B273" s="41" t="s">
        <v>348</v>
      </c>
    </row>
    <row r="274" spans="1:2" x14ac:dyDescent="0.25">
      <c r="A274" s="41">
        <v>46391</v>
      </c>
      <c r="B274" s="41" t="s">
        <v>349</v>
      </c>
    </row>
    <row r="275" spans="1:2" x14ac:dyDescent="0.25">
      <c r="A275" s="41">
        <v>46409</v>
      </c>
      <c r="B275" s="41" t="s">
        <v>350</v>
      </c>
    </row>
    <row r="276" spans="1:2" x14ac:dyDescent="0.25">
      <c r="A276" s="41">
        <v>46425</v>
      </c>
      <c r="B276" s="41" t="s">
        <v>351</v>
      </c>
    </row>
    <row r="277" spans="1:2" x14ac:dyDescent="0.25">
      <c r="A277" s="41">
        <v>46433</v>
      </c>
      <c r="B277" s="41" t="s">
        <v>352</v>
      </c>
    </row>
    <row r="278" spans="1:2" x14ac:dyDescent="0.25">
      <c r="A278" s="41">
        <v>46441</v>
      </c>
      <c r="B278" s="41" t="s">
        <v>353</v>
      </c>
    </row>
    <row r="279" spans="1:2" x14ac:dyDescent="0.25">
      <c r="A279" s="41">
        <v>46458</v>
      </c>
      <c r="B279" s="41" t="s">
        <v>354</v>
      </c>
    </row>
    <row r="280" spans="1:2" x14ac:dyDescent="0.25">
      <c r="A280" s="41">
        <v>46474</v>
      </c>
      <c r="B280" s="41" t="s">
        <v>355</v>
      </c>
    </row>
    <row r="281" spans="1:2" x14ac:dyDescent="0.25">
      <c r="A281" s="41">
        <v>46482</v>
      </c>
      <c r="B281" s="41" t="s">
        <v>356</v>
      </c>
    </row>
    <row r="282" spans="1:2" x14ac:dyDescent="0.25">
      <c r="A282" s="41">
        <v>46508</v>
      </c>
      <c r="B282" s="41" t="s">
        <v>357</v>
      </c>
    </row>
    <row r="283" spans="1:2" x14ac:dyDescent="0.25">
      <c r="A283" s="41">
        <v>46516</v>
      </c>
      <c r="B283" s="41" t="s">
        <v>358</v>
      </c>
    </row>
    <row r="284" spans="1:2" x14ac:dyDescent="0.25">
      <c r="A284" s="41">
        <v>46524</v>
      </c>
      <c r="B284" s="41" t="s">
        <v>359</v>
      </c>
    </row>
    <row r="285" spans="1:2" x14ac:dyDescent="0.25">
      <c r="A285" s="41">
        <v>46557</v>
      </c>
      <c r="B285" s="41" t="s">
        <v>360</v>
      </c>
    </row>
    <row r="286" spans="1:2" x14ac:dyDescent="0.25">
      <c r="A286" s="41">
        <v>46565</v>
      </c>
      <c r="B286" s="41" t="s">
        <v>361</v>
      </c>
    </row>
    <row r="287" spans="1:2" x14ac:dyDescent="0.25">
      <c r="A287" s="41">
        <v>46573</v>
      </c>
      <c r="B287" s="41" t="s">
        <v>362</v>
      </c>
    </row>
    <row r="288" spans="1:2" x14ac:dyDescent="0.25">
      <c r="A288" s="41">
        <v>46581</v>
      </c>
      <c r="B288" s="41" t="s">
        <v>363</v>
      </c>
    </row>
    <row r="289" spans="1:2" x14ac:dyDescent="0.25">
      <c r="A289" s="41">
        <v>46599</v>
      </c>
      <c r="B289" s="41" t="s">
        <v>364</v>
      </c>
    </row>
    <row r="290" spans="1:2" x14ac:dyDescent="0.25">
      <c r="A290" s="41">
        <v>46607</v>
      </c>
      <c r="B290" s="41" t="s">
        <v>365</v>
      </c>
    </row>
    <row r="291" spans="1:2" x14ac:dyDescent="0.25">
      <c r="A291" s="41">
        <v>46623</v>
      </c>
      <c r="B291" s="41" t="s">
        <v>366</v>
      </c>
    </row>
    <row r="292" spans="1:2" x14ac:dyDescent="0.25">
      <c r="A292" s="41">
        <v>46631</v>
      </c>
      <c r="B292" s="41" t="s">
        <v>367</v>
      </c>
    </row>
    <row r="293" spans="1:2" x14ac:dyDescent="0.25">
      <c r="A293" s="41">
        <v>46649</v>
      </c>
      <c r="B293" s="41" t="s">
        <v>368</v>
      </c>
    </row>
    <row r="294" spans="1:2" x14ac:dyDescent="0.25">
      <c r="A294" s="41">
        <v>46672</v>
      </c>
      <c r="B294" s="41" t="s">
        <v>369</v>
      </c>
    </row>
    <row r="295" spans="1:2" x14ac:dyDescent="0.25">
      <c r="A295" s="41">
        <v>46680</v>
      </c>
      <c r="B295" s="41" t="s">
        <v>370</v>
      </c>
    </row>
    <row r="296" spans="1:2" x14ac:dyDescent="0.25">
      <c r="A296" s="41">
        <v>46706</v>
      </c>
      <c r="B296" s="41" t="s">
        <v>371</v>
      </c>
    </row>
    <row r="297" spans="1:2" x14ac:dyDescent="0.25">
      <c r="A297" s="41">
        <v>46714</v>
      </c>
      <c r="B297" s="41" t="s">
        <v>372</v>
      </c>
    </row>
    <row r="298" spans="1:2" x14ac:dyDescent="0.25">
      <c r="A298" s="41">
        <v>46722</v>
      </c>
      <c r="B298" s="41" t="s">
        <v>373</v>
      </c>
    </row>
    <row r="299" spans="1:2" x14ac:dyDescent="0.25">
      <c r="A299" s="41">
        <v>46748</v>
      </c>
      <c r="B299" s="41" t="s">
        <v>374</v>
      </c>
    </row>
    <row r="300" spans="1:2" x14ac:dyDescent="0.25">
      <c r="A300" s="41">
        <v>46755</v>
      </c>
      <c r="B300" s="41" t="s">
        <v>375</v>
      </c>
    </row>
    <row r="301" spans="1:2" x14ac:dyDescent="0.25">
      <c r="A301" s="41">
        <v>46763</v>
      </c>
      <c r="B301" s="41" t="s">
        <v>376</v>
      </c>
    </row>
    <row r="302" spans="1:2" x14ac:dyDescent="0.25">
      <c r="A302" s="41">
        <v>46789</v>
      </c>
      <c r="B302" s="41" t="s">
        <v>377</v>
      </c>
    </row>
    <row r="303" spans="1:2" x14ac:dyDescent="0.25">
      <c r="A303" s="41">
        <v>46797</v>
      </c>
      <c r="B303" s="41" t="s">
        <v>378</v>
      </c>
    </row>
    <row r="304" spans="1:2" x14ac:dyDescent="0.25">
      <c r="A304" s="41">
        <v>46805</v>
      </c>
      <c r="B304" s="41" t="s">
        <v>379</v>
      </c>
    </row>
    <row r="305" spans="1:2" x14ac:dyDescent="0.25">
      <c r="A305" s="41">
        <v>46813</v>
      </c>
      <c r="B305" s="41" t="s">
        <v>380</v>
      </c>
    </row>
    <row r="306" spans="1:2" x14ac:dyDescent="0.25">
      <c r="A306" s="41">
        <v>46821</v>
      </c>
      <c r="B306" s="41" t="s">
        <v>381</v>
      </c>
    </row>
    <row r="307" spans="1:2" x14ac:dyDescent="0.25">
      <c r="A307" s="41">
        <v>46847</v>
      </c>
      <c r="B307" s="41" t="s">
        <v>382</v>
      </c>
    </row>
    <row r="308" spans="1:2" x14ac:dyDescent="0.25">
      <c r="A308" s="41">
        <v>46854</v>
      </c>
      <c r="B308" s="41" t="s">
        <v>383</v>
      </c>
    </row>
    <row r="309" spans="1:2" x14ac:dyDescent="0.25">
      <c r="A309" s="41">
        <v>46862</v>
      </c>
      <c r="B309" s="41" t="s">
        <v>384</v>
      </c>
    </row>
    <row r="310" spans="1:2" x14ac:dyDescent="0.25">
      <c r="A310" s="41">
        <v>46870</v>
      </c>
      <c r="B310" s="41" t="s">
        <v>385</v>
      </c>
    </row>
    <row r="311" spans="1:2" x14ac:dyDescent="0.25">
      <c r="A311" s="41">
        <v>46888</v>
      </c>
      <c r="B311" s="41" t="s">
        <v>386</v>
      </c>
    </row>
    <row r="312" spans="1:2" x14ac:dyDescent="0.25">
      <c r="A312" s="41">
        <v>46896</v>
      </c>
      <c r="B312" s="41" t="s">
        <v>387</v>
      </c>
    </row>
    <row r="313" spans="1:2" x14ac:dyDescent="0.25">
      <c r="A313" s="41">
        <v>46904</v>
      </c>
      <c r="B313" s="41" t="s">
        <v>388</v>
      </c>
    </row>
    <row r="314" spans="1:2" x14ac:dyDescent="0.25">
      <c r="A314" s="41">
        <v>46920</v>
      </c>
      <c r="B314" s="41" t="s">
        <v>389</v>
      </c>
    </row>
    <row r="315" spans="1:2" x14ac:dyDescent="0.25">
      <c r="A315" s="41">
        <v>46946</v>
      </c>
      <c r="B315" s="41" t="s">
        <v>390</v>
      </c>
    </row>
    <row r="316" spans="1:2" x14ac:dyDescent="0.25">
      <c r="A316" s="41">
        <v>46953</v>
      </c>
      <c r="B316" s="41" t="s">
        <v>391</v>
      </c>
    </row>
    <row r="317" spans="1:2" x14ac:dyDescent="0.25">
      <c r="A317" s="41">
        <v>46961</v>
      </c>
      <c r="B317" s="41" t="s">
        <v>392</v>
      </c>
    </row>
    <row r="318" spans="1:2" x14ac:dyDescent="0.25">
      <c r="A318" s="41">
        <v>46979</v>
      </c>
      <c r="B318" s="41" t="s">
        <v>393</v>
      </c>
    </row>
    <row r="319" spans="1:2" x14ac:dyDescent="0.25">
      <c r="A319" s="41">
        <v>46995</v>
      </c>
      <c r="B319" s="41" t="s">
        <v>394</v>
      </c>
    </row>
    <row r="320" spans="1:2" x14ac:dyDescent="0.25">
      <c r="A320" s="41">
        <v>47001</v>
      </c>
      <c r="B320" s="41" t="s">
        <v>395</v>
      </c>
    </row>
    <row r="321" spans="1:2" x14ac:dyDescent="0.25">
      <c r="A321" s="41">
        <v>47019</v>
      </c>
      <c r="B321" s="41" t="s">
        <v>396</v>
      </c>
    </row>
    <row r="322" spans="1:2" x14ac:dyDescent="0.25">
      <c r="A322" s="41">
        <v>47027</v>
      </c>
      <c r="B322" s="41" t="s">
        <v>397</v>
      </c>
    </row>
    <row r="323" spans="1:2" x14ac:dyDescent="0.25">
      <c r="A323" s="41">
        <v>47043</v>
      </c>
      <c r="B323" s="41" t="s">
        <v>398</v>
      </c>
    </row>
    <row r="324" spans="1:2" x14ac:dyDescent="0.25">
      <c r="A324" s="41">
        <v>47050</v>
      </c>
      <c r="B324" s="41" t="s">
        <v>399</v>
      </c>
    </row>
    <row r="325" spans="1:2" x14ac:dyDescent="0.25">
      <c r="A325" s="41">
        <v>47068</v>
      </c>
      <c r="B325" s="41" t="s">
        <v>400</v>
      </c>
    </row>
    <row r="326" spans="1:2" x14ac:dyDescent="0.25">
      <c r="A326" s="41">
        <v>47076</v>
      </c>
      <c r="B326" s="41" t="s">
        <v>401</v>
      </c>
    </row>
    <row r="327" spans="1:2" x14ac:dyDescent="0.25">
      <c r="A327" s="41">
        <v>47084</v>
      </c>
      <c r="B327" s="41" t="s">
        <v>402</v>
      </c>
    </row>
    <row r="328" spans="1:2" x14ac:dyDescent="0.25">
      <c r="A328" s="41">
        <v>47092</v>
      </c>
      <c r="B328" s="41" t="s">
        <v>403</v>
      </c>
    </row>
    <row r="329" spans="1:2" x14ac:dyDescent="0.25">
      <c r="A329" s="41">
        <v>47167</v>
      </c>
      <c r="B329" s="41" t="s">
        <v>404</v>
      </c>
    </row>
    <row r="330" spans="1:2" x14ac:dyDescent="0.25">
      <c r="A330" s="41">
        <v>47175</v>
      </c>
      <c r="B330" s="41" t="s">
        <v>405</v>
      </c>
    </row>
    <row r="331" spans="1:2" x14ac:dyDescent="0.25">
      <c r="A331" s="41">
        <v>47183</v>
      </c>
      <c r="B331" s="41" t="s">
        <v>406</v>
      </c>
    </row>
    <row r="332" spans="1:2" x14ac:dyDescent="0.25">
      <c r="A332" s="41">
        <v>47191</v>
      </c>
      <c r="B332" s="41" t="s">
        <v>407</v>
      </c>
    </row>
    <row r="333" spans="1:2" x14ac:dyDescent="0.25">
      <c r="A333" s="41">
        <v>47209</v>
      </c>
      <c r="B333" s="41" t="s">
        <v>408</v>
      </c>
    </row>
    <row r="334" spans="1:2" x14ac:dyDescent="0.25">
      <c r="A334" s="41">
        <v>47217</v>
      </c>
      <c r="B334" s="41" t="s">
        <v>409</v>
      </c>
    </row>
    <row r="335" spans="1:2" x14ac:dyDescent="0.25">
      <c r="A335" s="41">
        <v>47225</v>
      </c>
      <c r="B335" s="41" t="s">
        <v>410</v>
      </c>
    </row>
    <row r="336" spans="1:2" x14ac:dyDescent="0.25">
      <c r="A336" s="41">
        <v>47241</v>
      </c>
      <c r="B336" s="41" t="s">
        <v>411</v>
      </c>
    </row>
    <row r="337" spans="1:2" x14ac:dyDescent="0.25">
      <c r="A337" s="41">
        <v>47258</v>
      </c>
      <c r="B337" s="41" t="s">
        <v>412</v>
      </c>
    </row>
    <row r="338" spans="1:2" x14ac:dyDescent="0.25">
      <c r="A338" s="41">
        <v>47266</v>
      </c>
      <c r="B338" s="41" t="s">
        <v>413</v>
      </c>
    </row>
    <row r="339" spans="1:2" x14ac:dyDescent="0.25">
      <c r="A339" s="41">
        <v>47274</v>
      </c>
      <c r="B339" s="41" t="s">
        <v>414</v>
      </c>
    </row>
    <row r="340" spans="1:2" x14ac:dyDescent="0.25">
      <c r="A340" s="41">
        <v>47308</v>
      </c>
      <c r="B340" s="41" t="s">
        <v>415</v>
      </c>
    </row>
    <row r="341" spans="1:2" x14ac:dyDescent="0.25">
      <c r="A341" s="41">
        <v>47332</v>
      </c>
      <c r="B341" s="41" t="s">
        <v>416</v>
      </c>
    </row>
    <row r="342" spans="1:2" x14ac:dyDescent="0.25">
      <c r="A342" s="41">
        <v>47340</v>
      </c>
      <c r="B342" s="41" t="s">
        <v>417</v>
      </c>
    </row>
    <row r="343" spans="1:2" x14ac:dyDescent="0.25">
      <c r="A343" s="41">
        <v>47365</v>
      </c>
      <c r="B343" s="41" t="s">
        <v>418</v>
      </c>
    </row>
    <row r="344" spans="1:2" x14ac:dyDescent="0.25">
      <c r="A344" s="41">
        <v>47373</v>
      </c>
      <c r="B344" s="41" t="s">
        <v>419</v>
      </c>
    </row>
    <row r="345" spans="1:2" x14ac:dyDescent="0.25">
      <c r="A345" s="41">
        <v>47381</v>
      </c>
      <c r="B345" s="41" t="s">
        <v>420</v>
      </c>
    </row>
    <row r="346" spans="1:2" x14ac:dyDescent="0.25">
      <c r="A346" s="41">
        <v>47399</v>
      </c>
      <c r="B346" s="41" t="s">
        <v>421</v>
      </c>
    </row>
    <row r="347" spans="1:2" x14ac:dyDescent="0.25">
      <c r="A347" s="41">
        <v>47415</v>
      </c>
      <c r="B347" s="41" t="s">
        <v>422</v>
      </c>
    </row>
    <row r="348" spans="1:2" x14ac:dyDescent="0.25">
      <c r="A348" s="41">
        <v>47423</v>
      </c>
      <c r="B348" s="41" t="s">
        <v>423</v>
      </c>
    </row>
    <row r="349" spans="1:2" x14ac:dyDescent="0.25">
      <c r="A349" s="41">
        <v>47431</v>
      </c>
      <c r="B349" s="41" t="s">
        <v>424</v>
      </c>
    </row>
    <row r="350" spans="1:2" x14ac:dyDescent="0.25">
      <c r="A350" s="41">
        <v>47449</v>
      </c>
      <c r="B350" s="41" t="s">
        <v>425</v>
      </c>
    </row>
    <row r="351" spans="1:2" x14ac:dyDescent="0.25">
      <c r="A351" s="41">
        <v>47456</v>
      </c>
      <c r="B351" s="41" t="s">
        <v>426</v>
      </c>
    </row>
    <row r="352" spans="1:2" x14ac:dyDescent="0.25">
      <c r="A352" s="41">
        <v>47464</v>
      </c>
      <c r="B352" s="41" t="s">
        <v>427</v>
      </c>
    </row>
    <row r="353" spans="1:2" x14ac:dyDescent="0.25">
      <c r="A353" s="41">
        <v>47472</v>
      </c>
      <c r="B353" s="41" t="s">
        <v>428</v>
      </c>
    </row>
    <row r="354" spans="1:2" x14ac:dyDescent="0.25">
      <c r="A354" s="41">
        <v>47498</v>
      </c>
      <c r="B354" s="41" t="s">
        <v>429</v>
      </c>
    </row>
    <row r="355" spans="1:2" x14ac:dyDescent="0.25">
      <c r="A355" s="41">
        <v>47506</v>
      </c>
      <c r="B355" s="41" t="s">
        <v>430</v>
      </c>
    </row>
    <row r="356" spans="1:2" x14ac:dyDescent="0.25">
      <c r="A356" s="41">
        <v>47514</v>
      </c>
      <c r="B356" s="41" t="s">
        <v>431</v>
      </c>
    </row>
    <row r="357" spans="1:2" x14ac:dyDescent="0.25">
      <c r="A357" s="41">
        <v>47522</v>
      </c>
      <c r="B357" s="41" t="s">
        <v>432</v>
      </c>
    </row>
    <row r="358" spans="1:2" x14ac:dyDescent="0.25">
      <c r="A358" s="41">
        <v>47548</v>
      </c>
      <c r="B358" s="41" t="s">
        <v>433</v>
      </c>
    </row>
    <row r="359" spans="1:2" x14ac:dyDescent="0.25">
      <c r="A359" s="41">
        <v>47571</v>
      </c>
      <c r="B359" s="41" t="s">
        <v>434</v>
      </c>
    </row>
    <row r="360" spans="1:2" x14ac:dyDescent="0.25">
      <c r="A360" s="41">
        <v>47589</v>
      </c>
      <c r="B360" s="41" t="s">
        <v>435</v>
      </c>
    </row>
    <row r="361" spans="1:2" x14ac:dyDescent="0.25">
      <c r="A361" s="41">
        <v>47597</v>
      </c>
      <c r="B361" s="41" t="s">
        <v>436</v>
      </c>
    </row>
    <row r="362" spans="1:2" x14ac:dyDescent="0.25">
      <c r="A362" s="41">
        <v>47613</v>
      </c>
      <c r="B362" s="41" t="s">
        <v>437</v>
      </c>
    </row>
    <row r="363" spans="1:2" x14ac:dyDescent="0.25">
      <c r="A363" s="41">
        <v>47621</v>
      </c>
      <c r="B363" s="41" t="s">
        <v>438</v>
      </c>
    </row>
    <row r="364" spans="1:2" x14ac:dyDescent="0.25">
      <c r="A364" s="41">
        <v>47639</v>
      </c>
      <c r="B364" s="41" t="s">
        <v>439</v>
      </c>
    </row>
    <row r="365" spans="1:2" x14ac:dyDescent="0.25">
      <c r="A365" s="41">
        <v>47688</v>
      </c>
      <c r="B365" s="41" t="s">
        <v>440</v>
      </c>
    </row>
    <row r="366" spans="1:2" x14ac:dyDescent="0.25">
      <c r="A366" s="41">
        <v>47696</v>
      </c>
      <c r="B366" s="41" t="s">
        <v>441</v>
      </c>
    </row>
    <row r="367" spans="1:2" x14ac:dyDescent="0.25">
      <c r="A367" s="41">
        <v>47712</v>
      </c>
      <c r="B367" s="41" t="s">
        <v>442</v>
      </c>
    </row>
    <row r="368" spans="1:2" x14ac:dyDescent="0.25">
      <c r="A368" s="41">
        <v>47720</v>
      </c>
      <c r="B368" s="41" t="s">
        <v>443</v>
      </c>
    </row>
    <row r="369" spans="1:2" x14ac:dyDescent="0.25">
      <c r="A369" s="41">
        <v>47738</v>
      </c>
      <c r="B369" s="41" t="s">
        <v>444</v>
      </c>
    </row>
    <row r="370" spans="1:2" x14ac:dyDescent="0.25">
      <c r="A370" s="41">
        <v>47746</v>
      </c>
      <c r="B370" s="41" t="s">
        <v>445</v>
      </c>
    </row>
    <row r="371" spans="1:2" x14ac:dyDescent="0.25">
      <c r="A371" s="41">
        <v>47761</v>
      </c>
      <c r="B371" s="41" t="s">
        <v>446</v>
      </c>
    </row>
    <row r="372" spans="1:2" x14ac:dyDescent="0.25">
      <c r="A372" s="41">
        <v>47787</v>
      </c>
      <c r="B372" s="41" t="s">
        <v>447</v>
      </c>
    </row>
    <row r="373" spans="1:2" x14ac:dyDescent="0.25">
      <c r="A373" s="41">
        <v>47795</v>
      </c>
      <c r="B373" s="41" t="s">
        <v>448</v>
      </c>
    </row>
    <row r="374" spans="1:2" x14ac:dyDescent="0.25">
      <c r="A374" s="41">
        <v>47803</v>
      </c>
      <c r="B374" s="41" t="s">
        <v>449</v>
      </c>
    </row>
    <row r="375" spans="1:2" x14ac:dyDescent="0.25">
      <c r="A375" s="41">
        <v>47829</v>
      </c>
      <c r="B375" s="41" t="s">
        <v>450</v>
      </c>
    </row>
    <row r="376" spans="1:2" x14ac:dyDescent="0.25">
      <c r="A376" s="41">
        <v>47837</v>
      </c>
      <c r="B376" s="41" t="s">
        <v>451</v>
      </c>
    </row>
    <row r="377" spans="1:2" x14ac:dyDescent="0.25">
      <c r="A377" s="41">
        <v>47845</v>
      </c>
      <c r="B377" s="41" t="s">
        <v>452</v>
      </c>
    </row>
    <row r="378" spans="1:2" x14ac:dyDescent="0.25">
      <c r="A378" s="41">
        <v>47852</v>
      </c>
      <c r="B378" s="41" t="s">
        <v>453</v>
      </c>
    </row>
    <row r="379" spans="1:2" x14ac:dyDescent="0.25">
      <c r="A379" s="41">
        <v>47878</v>
      </c>
      <c r="B379" s="41" t="s">
        <v>454</v>
      </c>
    </row>
    <row r="380" spans="1:2" x14ac:dyDescent="0.25">
      <c r="A380" s="41">
        <v>47886</v>
      </c>
      <c r="B380" s="41" t="s">
        <v>455</v>
      </c>
    </row>
    <row r="381" spans="1:2" x14ac:dyDescent="0.25">
      <c r="A381" s="41">
        <v>47894</v>
      </c>
      <c r="B381" s="41" t="s">
        <v>456</v>
      </c>
    </row>
    <row r="382" spans="1:2" x14ac:dyDescent="0.25">
      <c r="A382" s="41">
        <v>47902</v>
      </c>
      <c r="B382" s="41" t="s">
        <v>457</v>
      </c>
    </row>
    <row r="383" spans="1:2" x14ac:dyDescent="0.25">
      <c r="A383" s="41">
        <v>47928</v>
      </c>
      <c r="B383" s="41" t="s">
        <v>458</v>
      </c>
    </row>
    <row r="384" spans="1:2" x14ac:dyDescent="0.25">
      <c r="A384" s="41">
        <v>47936</v>
      </c>
      <c r="B384" s="41" t="s">
        <v>459</v>
      </c>
    </row>
    <row r="385" spans="1:2" x14ac:dyDescent="0.25">
      <c r="A385" s="41">
        <v>47944</v>
      </c>
      <c r="B385" s="41" t="s">
        <v>460</v>
      </c>
    </row>
    <row r="386" spans="1:2" x14ac:dyDescent="0.25">
      <c r="A386" s="41">
        <v>47951</v>
      </c>
      <c r="B386" s="41" t="s">
        <v>461</v>
      </c>
    </row>
    <row r="387" spans="1:2" x14ac:dyDescent="0.25">
      <c r="A387" s="41">
        <v>47969</v>
      </c>
      <c r="B387" s="41" t="s">
        <v>462</v>
      </c>
    </row>
    <row r="388" spans="1:2" x14ac:dyDescent="0.25">
      <c r="A388" s="41">
        <v>47985</v>
      </c>
      <c r="B388" s="41" t="s">
        <v>463</v>
      </c>
    </row>
    <row r="389" spans="1:2" x14ac:dyDescent="0.25">
      <c r="A389" s="41">
        <v>47993</v>
      </c>
      <c r="B389" s="41" t="s">
        <v>464</v>
      </c>
    </row>
    <row r="390" spans="1:2" x14ac:dyDescent="0.25">
      <c r="A390" s="41">
        <v>48009</v>
      </c>
      <c r="B390" s="41" t="s">
        <v>465</v>
      </c>
    </row>
    <row r="391" spans="1:2" x14ac:dyDescent="0.25">
      <c r="A391" s="41">
        <v>48017</v>
      </c>
      <c r="B391" s="41" t="s">
        <v>466</v>
      </c>
    </row>
    <row r="392" spans="1:2" x14ac:dyDescent="0.25">
      <c r="A392" s="41">
        <v>48025</v>
      </c>
      <c r="B392" s="41" t="s">
        <v>467</v>
      </c>
    </row>
    <row r="393" spans="1:2" x14ac:dyDescent="0.25">
      <c r="A393" s="41">
        <v>48033</v>
      </c>
      <c r="B393" s="41" t="s">
        <v>468</v>
      </c>
    </row>
    <row r="394" spans="1:2" x14ac:dyDescent="0.25">
      <c r="A394" s="41">
        <v>48041</v>
      </c>
      <c r="B394" s="41" t="s">
        <v>469</v>
      </c>
    </row>
    <row r="395" spans="1:2" x14ac:dyDescent="0.25">
      <c r="A395" s="41">
        <v>48074</v>
      </c>
      <c r="B395" s="41" t="s">
        <v>470</v>
      </c>
    </row>
    <row r="396" spans="1:2" x14ac:dyDescent="0.25">
      <c r="A396" s="41">
        <v>48082</v>
      </c>
      <c r="B396" s="41" t="s">
        <v>471</v>
      </c>
    </row>
    <row r="397" spans="1:2" x14ac:dyDescent="0.25">
      <c r="A397" s="41">
        <v>48090</v>
      </c>
      <c r="B397" s="41" t="s">
        <v>456</v>
      </c>
    </row>
    <row r="398" spans="1:2" x14ac:dyDescent="0.25">
      <c r="A398" s="41">
        <v>48116</v>
      </c>
      <c r="B398" s="41" t="s">
        <v>472</v>
      </c>
    </row>
    <row r="399" spans="1:2" x14ac:dyDescent="0.25">
      <c r="A399" s="41">
        <v>48124</v>
      </c>
      <c r="B399" s="41" t="s">
        <v>473</v>
      </c>
    </row>
    <row r="400" spans="1:2" x14ac:dyDescent="0.25">
      <c r="A400" s="41">
        <v>48132</v>
      </c>
      <c r="B400" s="41" t="s">
        <v>474</v>
      </c>
    </row>
    <row r="401" spans="1:2" x14ac:dyDescent="0.25">
      <c r="A401" s="41">
        <v>48140</v>
      </c>
      <c r="B401" s="41" t="s">
        <v>475</v>
      </c>
    </row>
    <row r="402" spans="1:2" x14ac:dyDescent="0.25">
      <c r="A402" s="41">
        <v>48157</v>
      </c>
      <c r="B402" s="41" t="s">
        <v>476</v>
      </c>
    </row>
    <row r="403" spans="1:2" x14ac:dyDescent="0.25">
      <c r="A403" s="41">
        <v>48165</v>
      </c>
      <c r="B403" s="41" t="s">
        <v>477</v>
      </c>
    </row>
    <row r="404" spans="1:2" x14ac:dyDescent="0.25">
      <c r="A404" s="41">
        <v>48173</v>
      </c>
      <c r="B404" s="41" t="s">
        <v>478</v>
      </c>
    </row>
    <row r="405" spans="1:2" x14ac:dyDescent="0.25">
      <c r="A405" s="41">
        <v>48207</v>
      </c>
      <c r="B405" s="41" t="s">
        <v>479</v>
      </c>
    </row>
    <row r="406" spans="1:2" x14ac:dyDescent="0.25">
      <c r="A406" s="41">
        <v>48215</v>
      </c>
      <c r="B406" s="41" t="s">
        <v>480</v>
      </c>
    </row>
    <row r="407" spans="1:2" x14ac:dyDescent="0.25">
      <c r="A407" s="41">
        <v>48223</v>
      </c>
      <c r="B407" s="41" t="s">
        <v>481</v>
      </c>
    </row>
    <row r="408" spans="1:2" x14ac:dyDescent="0.25">
      <c r="A408" s="41">
        <v>48231</v>
      </c>
      <c r="B408" s="41" t="s">
        <v>482</v>
      </c>
    </row>
    <row r="409" spans="1:2" x14ac:dyDescent="0.25">
      <c r="A409" s="41">
        <v>48256</v>
      </c>
      <c r="B409" s="41" t="s">
        <v>483</v>
      </c>
    </row>
    <row r="410" spans="1:2" x14ac:dyDescent="0.25">
      <c r="A410" s="41">
        <v>48264</v>
      </c>
      <c r="B410" s="41" t="s">
        <v>484</v>
      </c>
    </row>
    <row r="411" spans="1:2" x14ac:dyDescent="0.25">
      <c r="A411" s="41">
        <v>48272</v>
      </c>
      <c r="B411" s="41" t="s">
        <v>485</v>
      </c>
    </row>
    <row r="412" spans="1:2" x14ac:dyDescent="0.25">
      <c r="A412" s="41">
        <v>48298</v>
      </c>
      <c r="B412" s="41" t="s">
        <v>486</v>
      </c>
    </row>
    <row r="413" spans="1:2" x14ac:dyDescent="0.25">
      <c r="A413" s="41">
        <v>48306</v>
      </c>
      <c r="B413" s="41" t="s">
        <v>487</v>
      </c>
    </row>
    <row r="414" spans="1:2" x14ac:dyDescent="0.25">
      <c r="A414" s="41">
        <v>48314</v>
      </c>
      <c r="B414" s="41" t="s">
        <v>488</v>
      </c>
    </row>
    <row r="415" spans="1:2" x14ac:dyDescent="0.25">
      <c r="A415" s="41">
        <v>48322</v>
      </c>
      <c r="B415" s="41" t="s">
        <v>489</v>
      </c>
    </row>
    <row r="416" spans="1:2" x14ac:dyDescent="0.25">
      <c r="A416" s="41">
        <v>48330</v>
      </c>
      <c r="B416" s="41" t="s">
        <v>490</v>
      </c>
    </row>
    <row r="417" spans="1:2" x14ac:dyDescent="0.25">
      <c r="A417" s="41">
        <v>48348</v>
      </c>
      <c r="B417" s="41" t="s">
        <v>491</v>
      </c>
    </row>
    <row r="418" spans="1:2" x14ac:dyDescent="0.25">
      <c r="A418" s="41">
        <v>48355</v>
      </c>
      <c r="B418" s="41" t="s">
        <v>492</v>
      </c>
    </row>
    <row r="419" spans="1:2" x14ac:dyDescent="0.25">
      <c r="A419" s="41">
        <v>48363</v>
      </c>
      <c r="B419" s="41" t="s">
        <v>493</v>
      </c>
    </row>
    <row r="420" spans="1:2" x14ac:dyDescent="0.25">
      <c r="A420" s="41">
        <v>48371</v>
      </c>
      <c r="B420" s="41" t="s">
        <v>494</v>
      </c>
    </row>
    <row r="421" spans="1:2" x14ac:dyDescent="0.25">
      <c r="A421" s="41">
        <v>48389</v>
      </c>
      <c r="B421" s="41" t="s">
        <v>495</v>
      </c>
    </row>
    <row r="422" spans="1:2" x14ac:dyDescent="0.25">
      <c r="A422" s="41">
        <v>48397</v>
      </c>
      <c r="B422" s="41" t="s">
        <v>496</v>
      </c>
    </row>
    <row r="423" spans="1:2" x14ac:dyDescent="0.25">
      <c r="A423" s="41">
        <v>48413</v>
      </c>
      <c r="B423" s="41" t="s">
        <v>497</v>
      </c>
    </row>
    <row r="424" spans="1:2" x14ac:dyDescent="0.25">
      <c r="A424" s="41">
        <v>48421</v>
      </c>
      <c r="B424" s="41" t="s">
        <v>498</v>
      </c>
    </row>
    <row r="425" spans="1:2" x14ac:dyDescent="0.25">
      <c r="A425" s="41">
        <v>48439</v>
      </c>
      <c r="B425" s="41" t="s">
        <v>499</v>
      </c>
    </row>
    <row r="426" spans="1:2" x14ac:dyDescent="0.25">
      <c r="A426" s="41">
        <v>48447</v>
      </c>
      <c r="B426" s="41" t="s">
        <v>500</v>
      </c>
    </row>
    <row r="427" spans="1:2" x14ac:dyDescent="0.25">
      <c r="A427" s="41">
        <v>48462</v>
      </c>
      <c r="B427" s="41" t="s">
        <v>501</v>
      </c>
    </row>
    <row r="428" spans="1:2" x14ac:dyDescent="0.25">
      <c r="A428" s="41">
        <v>48470</v>
      </c>
      <c r="B428" s="41" t="s">
        <v>502</v>
      </c>
    </row>
    <row r="429" spans="1:2" x14ac:dyDescent="0.25">
      <c r="A429" s="41">
        <v>48488</v>
      </c>
      <c r="B429" s="41" t="s">
        <v>503</v>
      </c>
    </row>
    <row r="430" spans="1:2" x14ac:dyDescent="0.25">
      <c r="A430" s="41">
        <v>48496</v>
      </c>
      <c r="B430" s="41" t="s">
        <v>504</v>
      </c>
    </row>
    <row r="431" spans="1:2" x14ac:dyDescent="0.25">
      <c r="A431" s="41">
        <v>48512</v>
      </c>
      <c r="B431" s="41" t="s">
        <v>505</v>
      </c>
    </row>
    <row r="432" spans="1:2" x14ac:dyDescent="0.25">
      <c r="A432" s="41">
        <v>48520</v>
      </c>
      <c r="B432" s="41" t="s">
        <v>506</v>
      </c>
    </row>
    <row r="433" spans="1:2" x14ac:dyDescent="0.25">
      <c r="A433" s="41">
        <v>48538</v>
      </c>
      <c r="B433" s="41" t="s">
        <v>507</v>
      </c>
    </row>
    <row r="434" spans="1:2" x14ac:dyDescent="0.25">
      <c r="A434" s="41">
        <v>48553</v>
      </c>
      <c r="B434" s="41" t="s">
        <v>508</v>
      </c>
    </row>
    <row r="435" spans="1:2" x14ac:dyDescent="0.25">
      <c r="A435" s="41">
        <v>48579</v>
      </c>
      <c r="B435" s="41" t="s">
        <v>509</v>
      </c>
    </row>
    <row r="436" spans="1:2" x14ac:dyDescent="0.25">
      <c r="A436" s="41">
        <v>48587</v>
      </c>
      <c r="B436" s="41" t="s">
        <v>510</v>
      </c>
    </row>
    <row r="437" spans="1:2" x14ac:dyDescent="0.25">
      <c r="A437" s="41">
        <v>48595</v>
      </c>
      <c r="B437" s="41" t="s">
        <v>511</v>
      </c>
    </row>
    <row r="438" spans="1:2" x14ac:dyDescent="0.25">
      <c r="A438" s="41">
        <v>48611</v>
      </c>
      <c r="B438" s="41" t="s">
        <v>512</v>
      </c>
    </row>
    <row r="439" spans="1:2" x14ac:dyDescent="0.25">
      <c r="A439" s="41">
        <v>48629</v>
      </c>
      <c r="B439" s="41" t="s">
        <v>513</v>
      </c>
    </row>
    <row r="440" spans="1:2" x14ac:dyDescent="0.25">
      <c r="A440" s="41">
        <v>48637</v>
      </c>
      <c r="B440" s="41" t="s">
        <v>514</v>
      </c>
    </row>
    <row r="441" spans="1:2" x14ac:dyDescent="0.25">
      <c r="A441" s="41">
        <v>48652</v>
      </c>
      <c r="B441" s="41" t="s">
        <v>515</v>
      </c>
    </row>
    <row r="442" spans="1:2" x14ac:dyDescent="0.25">
      <c r="A442" s="41">
        <v>48678</v>
      </c>
      <c r="B442" s="41" t="s">
        <v>516</v>
      </c>
    </row>
    <row r="443" spans="1:2" x14ac:dyDescent="0.25">
      <c r="A443" s="41">
        <v>48686</v>
      </c>
      <c r="B443" s="41" t="s">
        <v>517</v>
      </c>
    </row>
    <row r="444" spans="1:2" x14ac:dyDescent="0.25">
      <c r="A444" s="41">
        <v>48694</v>
      </c>
      <c r="B444" s="41" t="s">
        <v>518</v>
      </c>
    </row>
    <row r="445" spans="1:2" x14ac:dyDescent="0.25">
      <c r="A445" s="41">
        <v>48702</v>
      </c>
      <c r="B445" s="41" t="s">
        <v>519</v>
      </c>
    </row>
    <row r="446" spans="1:2" x14ac:dyDescent="0.25">
      <c r="A446" s="41">
        <v>48710</v>
      </c>
      <c r="B446" s="41" t="s">
        <v>520</v>
      </c>
    </row>
    <row r="447" spans="1:2" x14ac:dyDescent="0.25">
      <c r="A447" s="41">
        <v>48728</v>
      </c>
      <c r="B447" s="41" t="s">
        <v>521</v>
      </c>
    </row>
    <row r="448" spans="1:2" x14ac:dyDescent="0.25">
      <c r="A448" s="41">
        <v>48736</v>
      </c>
      <c r="B448" s="41" t="s">
        <v>522</v>
      </c>
    </row>
    <row r="449" spans="1:2" x14ac:dyDescent="0.25">
      <c r="A449" s="41">
        <v>48744</v>
      </c>
      <c r="B449" s="41" t="s">
        <v>523</v>
      </c>
    </row>
    <row r="450" spans="1:2" x14ac:dyDescent="0.25">
      <c r="A450" s="41">
        <v>48751</v>
      </c>
      <c r="B450" s="41" t="s">
        <v>524</v>
      </c>
    </row>
    <row r="451" spans="1:2" x14ac:dyDescent="0.25">
      <c r="A451" s="41">
        <v>48777</v>
      </c>
      <c r="B451" s="41" t="s">
        <v>525</v>
      </c>
    </row>
    <row r="452" spans="1:2" x14ac:dyDescent="0.25">
      <c r="A452" s="41">
        <v>48793</v>
      </c>
      <c r="B452" s="41" t="s">
        <v>526</v>
      </c>
    </row>
    <row r="453" spans="1:2" x14ac:dyDescent="0.25">
      <c r="A453" s="41">
        <v>48801</v>
      </c>
      <c r="B453" s="41" t="s">
        <v>527</v>
      </c>
    </row>
    <row r="454" spans="1:2" x14ac:dyDescent="0.25">
      <c r="A454" s="41">
        <v>48819</v>
      </c>
      <c r="B454" s="41" t="s">
        <v>528</v>
      </c>
    </row>
    <row r="455" spans="1:2" x14ac:dyDescent="0.25">
      <c r="A455" s="41">
        <v>48835</v>
      </c>
      <c r="B455" s="41" t="s">
        <v>529</v>
      </c>
    </row>
    <row r="456" spans="1:2" x14ac:dyDescent="0.25">
      <c r="A456" s="41">
        <v>48843</v>
      </c>
      <c r="B456" s="41" t="s">
        <v>530</v>
      </c>
    </row>
    <row r="457" spans="1:2" x14ac:dyDescent="0.25">
      <c r="A457" s="41">
        <v>48850</v>
      </c>
      <c r="B457" s="41" t="s">
        <v>531</v>
      </c>
    </row>
    <row r="458" spans="1:2" x14ac:dyDescent="0.25">
      <c r="A458" s="41">
        <v>48876</v>
      </c>
      <c r="B458" s="41" t="s">
        <v>532</v>
      </c>
    </row>
    <row r="459" spans="1:2" x14ac:dyDescent="0.25">
      <c r="A459" s="41">
        <v>48884</v>
      </c>
      <c r="B459" s="41" t="s">
        <v>533</v>
      </c>
    </row>
    <row r="460" spans="1:2" x14ac:dyDescent="0.25">
      <c r="A460" s="41">
        <v>48900</v>
      </c>
      <c r="B460" s="41" t="s">
        <v>534</v>
      </c>
    </row>
    <row r="461" spans="1:2" x14ac:dyDescent="0.25">
      <c r="A461" s="41">
        <v>48926</v>
      </c>
      <c r="B461" s="41" t="s">
        <v>535</v>
      </c>
    </row>
    <row r="462" spans="1:2" x14ac:dyDescent="0.25">
      <c r="A462" s="41">
        <v>48934</v>
      </c>
      <c r="B462" s="41" t="s">
        <v>536</v>
      </c>
    </row>
    <row r="463" spans="1:2" x14ac:dyDescent="0.25">
      <c r="A463" s="41">
        <v>48942</v>
      </c>
      <c r="B463" s="41" t="s">
        <v>537</v>
      </c>
    </row>
    <row r="464" spans="1:2" x14ac:dyDescent="0.25">
      <c r="A464" s="41">
        <v>48959</v>
      </c>
      <c r="B464" s="41" t="s">
        <v>538</v>
      </c>
    </row>
    <row r="465" spans="1:2" x14ac:dyDescent="0.25">
      <c r="A465" s="41">
        <v>48967</v>
      </c>
      <c r="B465" s="41" t="s">
        <v>539</v>
      </c>
    </row>
    <row r="466" spans="1:2" x14ac:dyDescent="0.25">
      <c r="A466" s="41">
        <v>48975</v>
      </c>
      <c r="B466" s="41" t="s">
        <v>540</v>
      </c>
    </row>
    <row r="467" spans="1:2" x14ac:dyDescent="0.25">
      <c r="A467" s="41">
        <v>48991</v>
      </c>
      <c r="B467" s="41" t="s">
        <v>541</v>
      </c>
    </row>
    <row r="468" spans="1:2" x14ac:dyDescent="0.25">
      <c r="A468" s="41">
        <v>49031</v>
      </c>
      <c r="B468" s="41" t="s">
        <v>542</v>
      </c>
    </row>
    <row r="469" spans="1:2" x14ac:dyDescent="0.25">
      <c r="A469" s="41">
        <v>49056</v>
      </c>
      <c r="B469" s="41" t="s">
        <v>543</v>
      </c>
    </row>
    <row r="470" spans="1:2" x14ac:dyDescent="0.25">
      <c r="A470" s="41">
        <v>49064</v>
      </c>
      <c r="B470" s="41" t="s">
        <v>544</v>
      </c>
    </row>
    <row r="471" spans="1:2" x14ac:dyDescent="0.25">
      <c r="A471" s="41">
        <v>49080</v>
      </c>
      <c r="B471" s="41" t="s">
        <v>545</v>
      </c>
    </row>
    <row r="472" spans="1:2" x14ac:dyDescent="0.25">
      <c r="A472" s="41">
        <v>49098</v>
      </c>
      <c r="B472" s="41" t="s">
        <v>546</v>
      </c>
    </row>
    <row r="473" spans="1:2" x14ac:dyDescent="0.25">
      <c r="A473" s="41">
        <v>49106</v>
      </c>
      <c r="B473" s="41" t="s">
        <v>547</v>
      </c>
    </row>
    <row r="474" spans="1:2" x14ac:dyDescent="0.25">
      <c r="A474" s="41">
        <v>49122</v>
      </c>
      <c r="B474" s="41" t="s">
        <v>548</v>
      </c>
    </row>
    <row r="475" spans="1:2" x14ac:dyDescent="0.25">
      <c r="A475" s="41">
        <v>49130</v>
      </c>
      <c r="B475" s="41" t="s">
        <v>549</v>
      </c>
    </row>
    <row r="476" spans="1:2" x14ac:dyDescent="0.25">
      <c r="A476" s="41">
        <v>49148</v>
      </c>
      <c r="B476" s="41" t="s">
        <v>550</v>
      </c>
    </row>
    <row r="477" spans="1:2" x14ac:dyDescent="0.25">
      <c r="A477" s="41">
        <v>49155</v>
      </c>
      <c r="B477" s="41" t="s">
        <v>551</v>
      </c>
    </row>
    <row r="478" spans="1:2" x14ac:dyDescent="0.25">
      <c r="A478" s="41">
        <v>49171</v>
      </c>
      <c r="B478" s="41" t="s">
        <v>552</v>
      </c>
    </row>
    <row r="479" spans="1:2" x14ac:dyDescent="0.25">
      <c r="A479" s="41">
        <v>49189</v>
      </c>
      <c r="B479" s="41" t="s">
        <v>553</v>
      </c>
    </row>
    <row r="480" spans="1:2" x14ac:dyDescent="0.25">
      <c r="A480" s="41">
        <v>49197</v>
      </c>
      <c r="B480" s="41" t="s">
        <v>554</v>
      </c>
    </row>
    <row r="481" spans="1:2" x14ac:dyDescent="0.25">
      <c r="A481" s="41">
        <v>49205</v>
      </c>
      <c r="B481" s="41" t="s">
        <v>555</v>
      </c>
    </row>
    <row r="482" spans="1:2" x14ac:dyDescent="0.25">
      <c r="A482" s="41">
        <v>49213</v>
      </c>
      <c r="B482" s="41" t="s">
        <v>556</v>
      </c>
    </row>
    <row r="483" spans="1:2" x14ac:dyDescent="0.25">
      <c r="A483" s="41">
        <v>49221</v>
      </c>
      <c r="B483" s="41" t="s">
        <v>557</v>
      </c>
    </row>
    <row r="484" spans="1:2" x14ac:dyDescent="0.25">
      <c r="A484" s="41">
        <v>49239</v>
      </c>
      <c r="B484" s="41" t="s">
        <v>558</v>
      </c>
    </row>
    <row r="485" spans="1:2" x14ac:dyDescent="0.25">
      <c r="A485" s="41">
        <v>49247</v>
      </c>
      <c r="B485" s="41" t="s">
        <v>559</v>
      </c>
    </row>
    <row r="486" spans="1:2" x14ac:dyDescent="0.25">
      <c r="A486" s="41">
        <v>49270</v>
      </c>
      <c r="B486" s="41" t="s">
        <v>560</v>
      </c>
    </row>
    <row r="487" spans="1:2" x14ac:dyDescent="0.25">
      <c r="A487" s="41">
        <v>49288</v>
      </c>
      <c r="B487" s="41" t="s">
        <v>561</v>
      </c>
    </row>
    <row r="488" spans="1:2" x14ac:dyDescent="0.25">
      <c r="A488" s="41">
        <v>49296</v>
      </c>
      <c r="B488" s="41" t="s">
        <v>562</v>
      </c>
    </row>
    <row r="489" spans="1:2" x14ac:dyDescent="0.25">
      <c r="A489" s="41">
        <v>49312</v>
      </c>
      <c r="B489" s="41" t="s">
        <v>563</v>
      </c>
    </row>
    <row r="490" spans="1:2" x14ac:dyDescent="0.25">
      <c r="A490" s="41">
        <v>49320</v>
      </c>
      <c r="B490" s="41" t="s">
        <v>564</v>
      </c>
    </row>
    <row r="491" spans="1:2" x14ac:dyDescent="0.25">
      <c r="A491" s="41">
        <v>49338</v>
      </c>
      <c r="B491" s="41" t="s">
        <v>565</v>
      </c>
    </row>
    <row r="492" spans="1:2" x14ac:dyDescent="0.25">
      <c r="A492" s="41">
        <v>49346</v>
      </c>
      <c r="B492" s="41" t="s">
        <v>566</v>
      </c>
    </row>
    <row r="493" spans="1:2" x14ac:dyDescent="0.25">
      <c r="A493" s="41">
        <v>49353</v>
      </c>
      <c r="B493" s="41" t="s">
        <v>567</v>
      </c>
    </row>
    <row r="494" spans="1:2" x14ac:dyDescent="0.25">
      <c r="A494" s="41">
        <v>49361</v>
      </c>
      <c r="B494" s="41" t="s">
        <v>568</v>
      </c>
    </row>
    <row r="495" spans="1:2" x14ac:dyDescent="0.25">
      <c r="A495" s="41">
        <v>49379</v>
      </c>
      <c r="B495" s="41" t="s">
        <v>569</v>
      </c>
    </row>
    <row r="496" spans="1:2" x14ac:dyDescent="0.25">
      <c r="A496" s="41">
        <v>49387</v>
      </c>
      <c r="B496" s="41" t="s">
        <v>570</v>
      </c>
    </row>
    <row r="497" spans="1:2" x14ac:dyDescent="0.25">
      <c r="A497" s="41">
        <v>49395</v>
      </c>
      <c r="B497" s="41" t="s">
        <v>571</v>
      </c>
    </row>
    <row r="498" spans="1:2" x14ac:dyDescent="0.25">
      <c r="A498" s="41">
        <v>49411</v>
      </c>
      <c r="B498" s="41" t="s">
        <v>572</v>
      </c>
    </row>
    <row r="499" spans="1:2" x14ac:dyDescent="0.25">
      <c r="A499" s="41">
        <v>49429</v>
      </c>
      <c r="B499" s="41" t="s">
        <v>573</v>
      </c>
    </row>
    <row r="500" spans="1:2" x14ac:dyDescent="0.25">
      <c r="A500" s="41">
        <v>49437</v>
      </c>
      <c r="B500" s="41" t="s">
        <v>574</v>
      </c>
    </row>
    <row r="501" spans="1:2" x14ac:dyDescent="0.25">
      <c r="A501" s="41">
        <v>49445</v>
      </c>
      <c r="B501" s="41" t="s">
        <v>575</v>
      </c>
    </row>
    <row r="502" spans="1:2" x14ac:dyDescent="0.25">
      <c r="A502" s="41">
        <v>49452</v>
      </c>
      <c r="B502" s="41" t="s">
        <v>576</v>
      </c>
    </row>
    <row r="503" spans="1:2" x14ac:dyDescent="0.25">
      <c r="A503" s="41">
        <v>49460</v>
      </c>
      <c r="B503" s="41" t="s">
        <v>577</v>
      </c>
    </row>
    <row r="504" spans="1:2" x14ac:dyDescent="0.25">
      <c r="A504" s="41">
        <v>49478</v>
      </c>
      <c r="B504" s="41" t="s">
        <v>578</v>
      </c>
    </row>
    <row r="505" spans="1:2" x14ac:dyDescent="0.25">
      <c r="A505" s="41">
        <v>49494</v>
      </c>
      <c r="B505" s="41" t="s">
        <v>579</v>
      </c>
    </row>
    <row r="506" spans="1:2" x14ac:dyDescent="0.25">
      <c r="A506" s="41">
        <v>49502</v>
      </c>
      <c r="B506" s="41" t="s">
        <v>580</v>
      </c>
    </row>
    <row r="507" spans="1:2" x14ac:dyDescent="0.25">
      <c r="A507" s="41">
        <v>49510</v>
      </c>
      <c r="B507" s="41" t="s">
        <v>581</v>
      </c>
    </row>
    <row r="508" spans="1:2" x14ac:dyDescent="0.25">
      <c r="A508" s="41">
        <v>49528</v>
      </c>
      <c r="B508" s="41" t="s">
        <v>582</v>
      </c>
    </row>
    <row r="509" spans="1:2" x14ac:dyDescent="0.25">
      <c r="A509" s="41">
        <v>49536</v>
      </c>
      <c r="B509" s="41" t="s">
        <v>583</v>
      </c>
    </row>
    <row r="510" spans="1:2" x14ac:dyDescent="0.25">
      <c r="A510" s="41">
        <v>49544</v>
      </c>
      <c r="B510" s="41" t="s">
        <v>584</v>
      </c>
    </row>
    <row r="511" spans="1:2" x14ac:dyDescent="0.25">
      <c r="A511" s="41">
        <v>49569</v>
      </c>
      <c r="B511" s="41" t="s">
        <v>585</v>
      </c>
    </row>
    <row r="512" spans="1:2" x14ac:dyDescent="0.25">
      <c r="A512" s="41">
        <v>49577</v>
      </c>
      <c r="B512" s="41" t="s">
        <v>586</v>
      </c>
    </row>
    <row r="513" spans="1:2" x14ac:dyDescent="0.25">
      <c r="A513" s="41">
        <v>49593</v>
      </c>
      <c r="B513" s="41" t="s">
        <v>587</v>
      </c>
    </row>
    <row r="514" spans="1:2" x14ac:dyDescent="0.25">
      <c r="A514" s="41">
        <v>49601</v>
      </c>
      <c r="B514" s="41" t="s">
        <v>588</v>
      </c>
    </row>
    <row r="515" spans="1:2" x14ac:dyDescent="0.25">
      <c r="A515" s="41">
        <v>49619</v>
      </c>
      <c r="B515" s="41" t="s">
        <v>589</v>
      </c>
    </row>
    <row r="516" spans="1:2" x14ac:dyDescent="0.25">
      <c r="A516" s="41">
        <v>49627</v>
      </c>
      <c r="B516" s="41" t="s">
        <v>590</v>
      </c>
    </row>
    <row r="517" spans="1:2" x14ac:dyDescent="0.25">
      <c r="A517" s="41">
        <v>49635</v>
      </c>
      <c r="B517" s="41" t="s">
        <v>591</v>
      </c>
    </row>
    <row r="518" spans="1:2" x14ac:dyDescent="0.25">
      <c r="A518" s="41">
        <v>49643</v>
      </c>
      <c r="B518" s="41" t="s">
        <v>592</v>
      </c>
    </row>
    <row r="519" spans="1:2" x14ac:dyDescent="0.25">
      <c r="A519" s="41">
        <v>49650</v>
      </c>
      <c r="B519" s="41" t="s">
        <v>593</v>
      </c>
    </row>
    <row r="520" spans="1:2" x14ac:dyDescent="0.25">
      <c r="A520" s="41">
        <v>49668</v>
      </c>
      <c r="B520" s="41" t="s">
        <v>594</v>
      </c>
    </row>
    <row r="521" spans="1:2" x14ac:dyDescent="0.25">
      <c r="A521" s="41">
        <v>49684</v>
      </c>
      <c r="B521" s="41" t="s">
        <v>595</v>
      </c>
    </row>
    <row r="522" spans="1:2" x14ac:dyDescent="0.25">
      <c r="A522" s="41">
        <v>49692</v>
      </c>
      <c r="B522" s="41" t="s">
        <v>596</v>
      </c>
    </row>
    <row r="523" spans="1:2" x14ac:dyDescent="0.25">
      <c r="A523" s="41">
        <v>49700</v>
      </c>
      <c r="B523" s="41" t="s">
        <v>597</v>
      </c>
    </row>
    <row r="524" spans="1:2" x14ac:dyDescent="0.25">
      <c r="A524" s="41">
        <v>49718</v>
      </c>
      <c r="B524" s="41" t="s">
        <v>598</v>
      </c>
    </row>
    <row r="525" spans="1:2" x14ac:dyDescent="0.25">
      <c r="A525" s="41">
        <v>49726</v>
      </c>
      <c r="B525" s="41" t="s">
        <v>599</v>
      </c>
    </row>
    <row r="526" spans="1:2" x14ac:dyDescent="0.25">
      <c r="A526" s="41">
        <v>49759</v>
      </c>
      <c r="B526" s="41" t="s">
        <v>600</v>
      </c>
    </row>
    <row r="527" spans="1:2" x14ac:dyDescent="0.25">
      <c r="A527" s="41">
        <v>49767</v>
      </c>
      <c r="B527" s="41" t="s">
        <v>601</v>
      </c>
    </row>
    <row r="528" spans="1:2" x14ac:dyDescent="0.25">
      <c r="A528" s="41">
        <v>49775</v>
      </c>
      <c r="B528" s="41" t="s">
        <v>602</v>
      </c>
    </row>
    <row r="529" spans="1:2" x14ac:dyDescent="0.25">
      <c r="A529" s="41">
        <v>49783</v>
      </c>
      <c r="B529" s="41" t="s">
        <v>603</v>
      </c>
    </row>
    <row r="530" spans="1:2" x14ac:dyDescent="0.25">
      <c r="A530" s="41">
        <v>49791</v>
      </c>
      <c r="B530" s="41" t="s">
        <v>604</v>
      </c>
    </row>
    <row r="531" spans="1:2" x14ac:dyDescent="0.25">
      <c r="A531" s="41">
        <v>49809</v>
      </c>
      <c r="B531" s="41" t="s">
        <v>605</v>
      </c>
    </row>
    <row r="532" spans="1:2" x14ac:dyDescent="0.25">
      <c r="A532" s="41">
        <v>49817</v>
      </c>
      <c r="B532" s="41" t="s">
        <v>606</v>
      </c>
    </row>
    <row r="533" spans="1:2" x14ac:dyDescent="0.25">
      <c r="A533" s="41">
        <v>49833</v>
      </c>
      <c r="B533" s="41" t="s">
        <v>607</v>
      </c>
    </row>
    <row r="534" spans="1:2" x14ac:dyDescent="0.25">
      <c r="A534" s="41">
        <v>49841</v>
      </c>
      <c r="B534" s="41" t="s">
        <v>608</v>
      </c>
    </row>
    <row r="535" spans="1:2" x14ac:dyDescent="0.25">
      <c r="A535" s="41">
        <v>49858</v>
      </c>
      <c r="B535" s="41" t="s">
        <v>609</v>
      </c>
    </row>
    <row r="536" spans="1:2" x14ac:dyDescent="0.25">
      <c r="A536" s="41">
        <v>49866</v>
      </c>
      <c r="B536" s="41" t="s">
        <v>610</v>
      </c>
    </row>
    <row r="537" spans="1:2" x14ac:dyDescent="0.25">
      <c r="A537" s="41">
        <v>49874</v>
      </c>
      <c r="B537" s="41" t="s">
        <v>611</v>
      </c>
    </row>
    <row r="538" spans="1:2" x14ac:dyDescent="0.25">
      <c r="A538" s="41">
        <v>49882</v>
      </c>
      <c r="B538" s="41" t="s">
        <v>612</v>
      </c>
    </row>
    <row r="539" spans="1:2" x14ac:dyDescent="0.25">
      <c r="A539" s="41">
        <v>49890</v>
      </c>
      <c r="B539" s="41" t="s">
        <v>613</v>
      </c>
    </row>
    <row r="540" spans="1:2" x14ac:dyDescent="0.25">
      <c r="A540" s="41">
        <v>49908</v>
      </c>
      <c r="B540" s="41" t="s">
        <v>614</v>
      </c>
    </row>
    <row r="541" spans="1:2" x14ac:dyDescent="0.25">
      <c r="A541" s="41">
        <v>49916</v>
      </c>
      <c r="B541" s="41" t="s">
        <v>615</v>
      </c>
    </row>
    <row r="542" spans="1:2" x14ac:dyDescent="0.25">
      <c r="A542" s="41">
        <v>49924</v>
      </c>
      <c r="B542" s="41" t="s">
        <v>616</v>
      </c>
    </row>
    <row r="543" spans="1:2" x14ac:dyDescent="0.25">
      <c r="A543" s="41">
        <v>49932</v>
      </c>
      <c r="B543" s="41" t="s">
        <v>617</v>
      </c>
    </row>
    <row r="544" spans="1:2" x14ac:dyDescent="0.25">
      <c r="A544" s="41">
        <v>49940</v>
      </c>
      <c r="B544" s="41" t="s">
        <v>618</v>
      </c>
    </row>
    <row r="545" spans="1:2" x14ac:dyDescent="0.25">
      <c r="A545" s="41">
        <v>49957</v>
      </c>
      <c r="B545" s="41" t="s">
        <v>619</v>
      </c>
    </row>
    <row r="546" spans="1:2" x14ac:dyDescent="0.25">
      <c r="A546" s="41">
        <v>49973</v>
      </c>
      <c r="B546" s="41" t="s">
        <v>620</v>
      </c>
    </row>
    <row r="547" spans="1:2" x14ac:dyDescent="0.25">
      <c r="A547" s="41">
        <v>49981</v>
      </c>
      <c r="B547" s="41" t="s">
        <v>621</v>
      </c>
    </row>
    <row r="548" spans="1:2" x14ac:dyDescent="0.25">
      <c r="A548" s="41">
        <v>49999</v>
      </c>
      <c r="B548" s="41" t="s">
        <v>622</v>
      </c>
    </row>
    <row r="549" spans="1:2" x14ac:dyDescent="0.25">
      <c r="A549" s="41">
        <v>50005</v>
      </c>
      <c r="B549" s="41" t="s">
        <v>623</v>
      </c>
    </row>
    <row r="550" spans="1:2" x14ac:dyDescent="0.25">
      <c r="A550" s="41">
        <v>50013</v>
      </c>
      <c r="B550" s="41" t="s">
        <v>624</v>
      </c>
    </row>
    <row r="551" spans="1:2" x14ac:dyDescent="0.25">
      <c r="A551" s="41">
        <v>50021</v>
      </c>
      <c r="B551" s="41" t="s">
        <v>625</v>
      </c>
    </row>
    <row r="552" spans="1:2" x14ac:dyDescent="0.25">
      <c r="A552" s="41">
        <v>50039</v>
      </c>
      <c r="B552" s="41" t="s">
        <v>626</v>
      </c>
    </row>
    <row r="553" spans="1:2" x14ac:dyDescent="0.25">
      <c r="A553" s="41">
        <v>50047</v>
      </c>
      <c r="B553" s="41" t="s">
        <v>627</v>
      </c>
    </row>
    <row r="554" spans="1:2" x14ac:dyDescent="0.25">
      <c r="A554" s="41">
        <v>50054</v>
      </c>
      <c r="B554" s="41" t="s">
        <v>628</v>
      </c>
    </row>
    <row r="555" spans="1:2" x14ac:dyDescent="0.25">
      <c r="A555" s="41">
        <v>50062</v>
      </c>
      <c r="B555" s="41" t="s">
        <v>629</v>
      </c>
    </row>
    <row r="556" spans="1:2" x14ac:dyDescent="0.25">
      <c r="A556" s="41">
        <v>50070</v>
      </c>
      <c r="B556" s="41" t="s">
        <v>630</v>
      </c>
    </row>
    <row r="557" spans="1:2" x14ac:dyDescent="0.25">
      <c r="A557" s="41">
        <v>50096</v>
      </c>
      <c r="B557" s="41" t="s">
        <v>631</v>
      </c>
    </row>
    <row r="558" spans="1:2" x14ac:dyDescent="0.25">
      <c r="A558" s="41">
        <v>50112</v>
      </c>
      <c r="B558" s="41" t="s">
        <v>632</v>
      </c>
    </row>
    <row r="559" spans="1:2" x14ac:dyDescent="0.25">
      <c r="A559" s="41">
        <v>50120</v>
      </c>
      <c r="B559" s="41" t="s">
        <v>633</v>
      </c>
    </row>
    <row r="560" spans="1:2" x14ac:dyDescent="0.25">
      <c r="A560" s="41">
        <v>50138</v>
      </c>
      <c r="B560" s="41" t="s">
        <v>634</v>
      </c>
    </row>
    <row r="561" spans="1:2" x14ac:dyDescent="0.25">
      <c r="A561" s="41">
        <v>50153</v>
      </c>
      <c r="B561" s="41" t="s">
        <v>635</v>
      </c>
    </row>
    <row r="562" spans="1:2" x14ac:dyDescent="0.25">
      <c r="A562" s="41">
        <v>50161</v>
      </c>
      <c r="B562" s="41" t="s">
        <v>636</v>
      </c>
    </row>
    <row r="563" spans="1:2" x14ac:dyDescent="0.25">
      <c r="A563" s="41">
        <v>50179</v>
      </c>
      <c r="B563" s="41" t="s">
        <v>637</v>
      </c>
    </row>
    <row r="564" spans="1:2" x14ac:dyDescent="0.25">
      <c r="A564" s="41">
        <v>50187</v>
      </c>
      <c r="B564" s="41" t="s">
        <v>638</v>
      </c>
    </row>
    <row r="565" spans="1:2" x14ac:dyDescent="0.25">
      <c r="A565" s="41">
        <v>50195</v>
      </c>
      <c r="B565" s="41" t="s">
        <v>639</v>
      </c>
    </row>
    <row r="566" spans="1:2" x14ac:dyDescent="0.25">
      <c r="A566" s="41">
        <v>50203</v>
      </c>
      <c r="B566" s="41" t="s">
        <v>640</v>
      </c>
    </row>
    <row r="567" spans="1:2" x14ac:dyDescent="0.25">
      <c r="A567" s="41">
        <v>50211</v>
      </c>
      <c r="B567" s="41" t="s">
        <v>641</v>
      </c>
    </row>
    <row r="568" spans="1:2" x14ac:dyDescent="0.25">
      <c r="A568" s="41">
        <v>50229</v>
      </c>
      <c r="B568" s="41" t="s">
        <v>642</v>
      </c>
    </row>
    <row r="569" spans="1:2" x14ac:dyDescent="0.25">
      <c r="A569" s="41">
        <v>50237</v>
      </c>
      <c r="B569" s="41" t="s">
        <v>643</v>
      </c>
    </row>
    <row r="570" spans="1:2" x14ac:dyDescent="0.25">
      <c r="A570" s="41">
        <v>50245</v>
      </c>
      <c r="B570" s="41" t="s">
        <v>644</v>
      </c>
    </row>
    <row r="571" spans="1:2" x14ac:dyDescent="0.25">
      <c r="A571" s="41">
        <v>50252</v>
      </c>
      <c r="B571" s="41" t="s">
        <v>645</v>
      </c>
    </row>
    <row r="572" spans="1:2" x14ac:dyDescent="0.25">
      <c r="A572" s="41">
        <v>50278</v>
      </c>
      <c r="B572" s="41" t="s">
        <v>646</v>
      </c>
    </row>
    <row r="573" spans="1:2" x14ac:dyDescent="0.25">
      <c r="A573" s="41">
        <v>50286</v>
      </c>
      <c r="B573" s="41" t="s">
        <v>647</v>
      </c>
    </row>
    <row r="574" spans="1:2" x14ac:dyDescent="0.25">
      <c r="A574" s="41">
        <v>50294</v>
      </c>
      <c r="B574" s="41" t="s">
        <v>648</v>
      </c>
    </row>
    <row r="575" spans="1:2" x14ac:dyDescent="0.25">
      <c r="A575" s="41">
        <v>50302</v>
      </c>
      <c r="B575" s="41" t="s">
        <v>649</v>
      </c>
    </row>
    <row r="576" spans="1:2" x14ac:dyDescent="0.25">
      <c r="A576" s="41">
        <v>50328</v>
      </c>
      <c r="B576" s="41" t="s">
        <v>650</v>
      </c>
    </row>
    <row r="577" spans="1:2" x14ac:dyDescent="0.25">
      <c r="A577" s="41">
        <v>50336</v>
      </c>
      <c r="B577" s="41" t="s">
        <v>651</v>
      </c>
    </row>
    <row r="578" spans="1:2" x14ac:dyDescent="0.25">
      <c r="A578" s="41">
        <v>50351</v>
      </c>
      <c r="B578" s="41" t="s">
        <v>652</v>
      </c>
    </row>
    <row r="579" spans="1:2" x14ac:dyDescent="0.25">
      <c r="A579" s="41">
        <v>50369</v>
      </c>
      <c r="B579" s="41" t="s">
        <v>653</v>
      </c>
    </row>
    <row r="580" spans="1:2" x14ac:dyDescent="0.25">
      <c r="A580" s="41">
        <v>50393</v>
      </c>
      <c r="B580" s="41" t="s">
        <v>654</v>
      </c>
    </row>
    <row r="581" spans="1:2" x14ac:dyDescent="0.25">
      <c r="A581" s="41">
        <v>50419</v>
      </c>
      <c r="B581" s="41" t="s">
        <v>655</v>
      </c>
    </row>
    <row r="582" spans="1:2" x14ac:dyDescent="0.25">
      <c r="A582" s="41">
        <v>50427</v>
      </c>
      <c r="B582" s="41" t="s">
        <v>656</v>
      </c>
    </row>
    <row r="583" spans="1:2" x14ac:dyDescent="0.25">
      <c r="A583" s="41">
        <v>50435</v>
      </c>
      <c r="B583" s="41" t="s">
        <v>657</v>
      </c>
    </row>
    <row r="584" spans="1:2" x14ac:dyDescent="0.25">
      <c r="A584" s="41">
        <v>50443</v>
      </c>
      <c r="B584" s="41" t="s">
        <v>658</v>
      </c>
    </row>
    <row r="585" spans="1:2" x14ac:dyDescent="0.25">
      <c r="A585" s="41">
        <v>50450</v>
      </c>
      <c r="B585" s="41" t="s">
        <v>659</v>
      </c>
    </row>
    <row r="586" spans="1:2" x14ac:dyDescent="0.25">
      <c r="A586" s="41">
        <v>50468</v>
      </c>
      <c r="B586" s="41" t="s">
        <v>660</v>
      </c>
    </row>
    <row r="587" spans="1:2" x14ac:dyDescent="0.25">
      <c r="A587" s="41">
        <v>50484</v>
      </c>
      <c r="B587" s="41" t="s">
        <v>661</v>
      </c>
    </row>
    <row r="588" spans="1:2" x14ac:dyDescent="0.25">
      <c r="A588" s="41">
        <v>50492</v>
      </c>
      <c r="B588" s="41" t="s">
        <v>662</v>
      </c>
    </row>
    <row r="589" spans="1:2" x14ac:dyDescent="0.25">
      <c r="A589" s="41">
        <v>50500</v>
      </c>
      <c r="B589" s="41" t="s">
        <v>663</v>
      </c>
    </row>
    <row r="590" spans="1:2" x14ac:dyDescent="0.25">
      <c r="A590" s="41">
        <v>50518</v>
      </c>
      <c r="B590" s="41" t="s">
        <v>664</v>
      </c>
    </row>
    <row r="591" spans="1:2" x14ac:dyDescent="0.25">
      <c r="A591" s="41">
        <v>50534</v>
      </c>
      <c r="B591" s="41" t="s">
        <v>665</v>
      </c>
    </row>
    <row r="592" spans="1:2" x14ac:dyDescent="0.25">
      <c r="A592" s="41">
        <v>50542</v>
      </c>
      <c r="B592" s="41" t="s">
        <v>666</v>
      </c>
    </row>
    <row r="593" spans="1:2" x14ac:dyDescent="0.25">
      <c r="A593" s="41">
        <v>50559</v>
      </c>
      <c r="B593" s="41" t="s">
        <v>667</v>
      </c>
    </row>
    <row r="594" spans="1:2" x14ac:dyDescent="0.25">
      <c r="A594" s="41">
        <v>50567</v>
      </c>
      <c r="B594" s="41" t="s">
        <v>668</v>
      </c>
    </row>
    <row r="595" spans="1:2" x14ac:dyDescent="0.25">
      <c r="A595" s="41">
        <v>50575</v>
      </c>
      <c r="B595" s="41" t="s">
        <v>669</v>
      </c>
    </row>
    <row r="596" spans="1:2" x14ac:dyDescent="0.25">
      <c r="A596" s="41">
        <v>50583</v>
      </c>
      <c r="B596" s="41" t="s">
        <v>670</v>
      </c>
    </row>
    <row r="597" spans="1:2" x14ac:dyDescent="0.25">
      <c r="A597" s="41">
        <v>50591</v>
      </c>
      <c r="B597" s="41" t="s">
        <v>671</v>
      </c>
    </row>
    <row r="598" spans="1:2" x14ac:dyDescent="0.25">
      <c r="A598" s="41">
        <v>50617</v>
      </c>
      <c r="B598" s="41" t="s">
        <v>672</v>
      </c>
    </row>
    <row r="599" spans="1:2" x14ac:dyDescent="0.25">
      <c r="A599" s="41">
        <v>50625</v>
      </c>
      <c r="B599" s="41" t="s">
        <v>673</v>
      </c>
    </row>
    <row r="600" spans="1:2" x14ac:dyDescent="0.25">
      <c r="A600" s="41">
        <v>50633</v>
      </c>
      <c r="B600" s="41" t="s">
        <v>674</v>
      </c>
    </row>
    <row r="601" spans="1:2" x14ac:dyDescent="0.25">
      <c r="A601" s="41">
        <v>50641</v>
      </c>
      <c r="B601" s="41" t="s">
        <v>675</v>
      </c>
    </row>
    <row r="602" spans="1:2" x14ac:dyDescent="0.25">
      <c r="A602" s="41">
        <v>50658</v>
      </c>
      <c r="B602" s="41" t="s">
        <v>676</v>
      </c>
    </row>
    <row r="603" spans="1:2" x14ac:dyDescent="0.25">
      <c r="A603" s="41">
        <v>50674</v>
      </c>
      <c r="B603" s="41" t="s">
        <v>677</v>
      </c>
    </row>
    <row r="604" spans="1:2" x14ac:dyDescent="0.25">
      <c r="A604" s="41">
        <v>50682</v>
      </c>
      <c r="B604" s="41" t="s">
        <v>678</v>
      </c>
    </row>
    <row r="605" spans="1:2" x14ac:dyDescent="0.25">
      <c r="A605" s="41">
        <v>50690</v>
      </c>
      <c r="B605" s="41" t="s">
        <v>679</v>
      </c>
    </row>
    <row r="606" spans="1:2" x14ac:dyDescent="0.25">
      <c r="A606" s="41">
        <v>50708</v>
      </c>
      <c r="B606" s="41" t="s">
        <v>680</v>
      </c>
    </row>
    <row r="607" spans="1:2" x14ac:dyDescent="0.25">
      <c r="A607" s="41">
        <v>50716</v>
      </c>
      <c r="B607" s="41" t="s">
        <v>681</v>
      </c>
    </row>
    <row r="608" spans="1:2" x14ac:dyDescent="0.25">
      <c r="A608" s="41">
        <v>50724</v>
      </c>
      <c r="B608" s="41" t="s">
        <v>682</v>
      </c>
    </row>
    <row r="609" spans="1:2" x14ac:dyDescent="0.25">
      <c r="A609" s="41">
        <v>50740</v>
      </c>
      <c r="B609" s="41" t="s">
        <v>683</v>
      </c>
    </row>
    <row r="610" spans="1:2" x14ac:dyDescent="0.25">
      <c r="A610" s="47">
        <v>50773</v>
      </c>
      <c r="B610" s="48" t="s">
        <v>699</v>
      </c>
    </row>
    <row r="611" spans="1:2" x14ac:dyDescent="0.25">
      <c r="A611" s="47">
        <v>50799</v>
      </c>
      <c r="B611" s="48" t="s">
        <v>700</v>
      </c>
    </row>
    <row r="612" spans="1:2" x14ac:dyDescent="0.25">
      <c r="A612" s="47">
        <v>50815</v>
      </c>
      <c r="B612" s="48" t="s">
        <v>701</v>
      </c>
    </row>
    <row r="613" spans="1:2" x14ac:dyDescent="0.25">
      <c r="A613" s="47">
        <v>50856</v>
      </c>
      <c r="B613" s="48" t="s">
        <v>702</v>
      </c>
    </row>
    <row r="614" spans="1:2" x14ac:dyDescent="0.25">
      <c r="A614" s="47">
        <v>50880</v>
      </c>
      <c r="B614" s="48" t="s">
        <v>703</v>
      </c>
    </row>
    <row r="615" spans="1:2" x14ac:dyDescent="0.25">
      <c r="A615" s="47">
        <v>50906</v>
      </c>
      <c r="B615" s="48" t="s">
        <v>704</v>
      </c>
    </row>
    <row r="616" spans="1:2" x14ac:dyDescent="0.25">
      <c r="A616" s="47">
        <v>50922</v>
      </c>
      <c r="B616" s="48" t="s">
        <v>705</v>
      </c>
    </row>
    <row r="617" spans="1:2" x14ac:dyDescent="0.25">
      <c r="A617" s="47">
        <v>50948</v>
      </c>
      <c r="B617" s="48" t="s">
        <v>706</v>
      </c>
    </row>
    <row r="618" spans="1:2" x14ac:dyDescent="0.25">
      <c r="A618" s="47">
        <v>50963</v>
      </c>
      <c r="B618" s="48" t="s">
        <v>707</v>
      </c>
    </row>
    <row r="619" spans="1:2" x14ac:dyDescent="0.25">
      <c r="A619" s="47">
        <v>50989</v>
      </c>
      <c r="B619" s="48" t="s">
        <v>708</v>
      </c>
    </row>
    <row r="620" spans="1:2" x14ac:dyDescent="0.25">
      <c r="A620" s="47">
        <v>51003</v>
      </c>
      <c r="B620" s="48" t="s">
        <v>709</v>
      </c>
    </row>
    <row r="621" spans="1:2" x14ac:dyDescent="0.25">
      <c r="A621" s="47">
        <v>51029</v>
      </c>
      <c r="B621" s="48" t="s">
        <v>710</v>
      </c>
    </row>
    <row r="622" spans="1:2" x14ac:dyDescent="0.25">
      <c r="A622" s="47">
        <v>51045</v>
      </c>
      <c r="B622" s="48" t="s">
        <v>711</v>
      </c>
    </row>
    <row r="623" spans="1:2" x14ac:dyDescent="0.25">
      <c r="A623" s="47">
        <v>51060</v>
      </c>
      <c r="B623" s="48" t="s">
        <v>712</v>
      </c>
    </row>
    <row r="624" spans="1:2" x14ac:dyDescent="0.25">
      <c r="A624" s="47">
        <v>51128</v>
      </c>
      <c r="B624" s="48" t="s">
        <v>713</v>
      </c>
    </row>
    <row r="625" spans="1:2" x14ac:dyDescent="0.25">
      <c r="A625" s="47">
        <v>51144</v>
      </c>
      <c r="B625" s="48" t="s">
        <v>714</v>
      </c>
    </row>
    <row r="626" spans="1:2" x14ac:dyDescent="0.25">
      <c r="A626" s="47">
        <v>51169</v>
      </c>
      <c r="B626" s="48" t="s">
        <v>715</v>
      </c>
    </row>
    <row r="627" spans="1:2" x14ac:dyDescent="0.25">
      <c r="A627" s="47">
        <v>51185</v>
      </c>
      <c r="B627" s="48" t="s">
        <v>716</v>
      </c>
    </row>
    <row r="628" spans="1:2" x14ac:dyDescent="0.25">
      <c r="A628" s="47">
        <v>51201</v>
      </c>
      <c r="B628" s="48" t="s">
        <v>717</v>
      </c>
    </row>
    <row r="629" spans="1:2" x14ac:dyDescent="0.25">
      <c r="A629" s="47">
        <v>51227</v>
      </c>
      <c r="B629" s="48" t="s">
        <v>718</v>
      </c>
    </row>
    <row r="630" spans="1:2" x14ac:dyDescent="0.25">
      <c r="A630" s="47">
        <v>51243</v>
      </c>
      <c r="B630" s="48" t="s">
        <v>719</v>
      </c>
    </row>
    <row r="631" spans="1:2" x14ac:dyDescent="0.25">
      <c r="A631" s="47">
        <v>51284</v>
      </c>
      <c r="B631" s="48" t="s">
        <v>720</v>
      </c>
    </row>
    <row r="632" spans="1:2" x14ac:dyDescent="0.25">
      <c r="A632" s="47">
        <v>51300</v>
      </c>
      <c r="B632" s="48" t="s">
        <v>721</v>
      </c>
    </row>
    <row r="633" spans="1:2" x14ac:dyDescent="0.25">
      <c r="A633" s="47">
        <v>51334</v>
      </c>
      <c r="B633" s="48" t="s">
        <v>722</v>
      </c>
    </row>
    <row r="634" spans="1:2" x14ac:dyDescent="0.25">
      <c r="A634" s="47">
        <v>51359</v>
      </c>
      <c r="B634" s="48" t="s">
        <v>723</v>
      </c>
    </row>
    <row r="635" spans="1:2" x14ac:dyDescent="0.25">
      <c r="A635" s="47">
        <v>51375</v>
      </c>
      <c r="B635" s="48" t="s">
        <v>724</v>
      </c>
    </row>
    <row r="636" spans="1:2" x14ac:dyDescent="0.25">
      <c r="A636" s="47">
        <v>51391</v>
      </c>
      <c r="B636" s="48" t="s">
        <v>725</v>
      </c>
    </row>
    <row r="637" spans="1:2" x14ac:dyDescent="0.25">
      <c r="A637" s="47">
        <v>51417</v>
      </c>
      <c r="B637" s="48" t="s">
        <v>726</v>
      </c>
    </row>
    <row r="638" spans="1:2" x14ac:dyDescent="0.25">
      <c r="A638" s="47">
        <v>51433</v>
      </c>
      <c r="B638" s="48" t="s">
        <v>727</v>
      </c>
    </row>
    <row r="639" spans="1:2" x14ac:dyDescent="0.25">
      <c r="A639" s="47">
        <v>51458</v>
      </c>
      <c r="B639" s="48" t="s">
        <v>728</v>
      </c>
    </row>
    <row r="640" spans="1:2" x14ac:dyDescent="0.25">
      <c r="A640" s="47">
        <v>51474</v>
      </c>
      <c r="B640" s="48" t="s">
        <v>729</v>
      </c>
    </row>
    <row r="641" spans="1:2" x14ac:dyDescent="0.25">
      <c r="A641" s="47">
        <v>51490</v>
      </c>
      <c r="B641" s="48" t="s">
        <v>730</v>
      </c>
    </row>
    <row r="642" spans="1:2" x14ac:dyDescent="0.25">
      <c r="A642" s="47">
        <v>51532</v>
      </c>
      <c r="B642" s="48" t="s">
        <v>731</v>
      </c>
    </row>
    <row r="643" spans="1:2" x14ac:dyDescent="0.25">
      <c r="A643" s="47">
        <v>51607</v>
      </c>
      <c r="B643" s="48" t="s">
        <v>732</v>
      </c>
    </row>
    <row r="644" spans="1:2" x14ac:dyDescent="0.25">
      <c r="A644" s="47">
        <v>51631</v>
      </c>
      <c r="B644" s="48" t="s">
        <v>733</v>
      </c>
    </row>
    <row r="645" spans="1:2" x14ac:dyDescent="0.25">
      <c r="A645" s="47">
        <v>51656</v>
      </c>
      <c r="B645" s="48" t="s">
        <v>734</v>
      </c>
    </row>
    <row r="646" spans="1:2" x14ac:dyDescent="0.25">
      <c r="A646" s="47">
        <v>51672</v>
      </c>
      <c r="B646" s="48" t="s">
        <v>735</v>
      </c>
    </row>
    <row r="647" spans="1:2" x14ac:dyDescent="0.25">
      <c r="A647" s="47">
        <v>51698</v>
      </c>
      <c r="B647" s="48" t="s">
        <v>736</v>
      </c>
    </row>
    <row r="648" spans="1:2" x14ac:dyDescent="0.25">
      <c r="A648" s="47">
        <v>51714</v>
      </c>
      <c r="B648" s="48" t="s">
        <v>737</v>
      </c>
    </row>
    <row r="649" spans="1:2" x14ac:dyDescent="0.25">
      <c r="A649" s="41">
        <v>61903</v>
      </c>
      <c r="B649" s="41" t="s">
        <v>684</v>
      </c>
    </row>
    <row r="650" spans="1:2" x14ac:dyDescent="0.25">
      <c r="A650" s="47">
        <v>62026</v>
      </c>
      <c r="B650" s="48" t="s">
        <v>738</v>
      </c>
    </row>
    <row r="651" spans="1:2" x14ac:dyDescent="0.25">
      <c r="A651" s="47">
        <v>62042</v>
      </c>
      <c r="B651" s="48" t="s">
        <v>739</v>
      </c>
    </row>
    <row r="652" spans="1:2" x14ac:dyDescent="0.25">
      <c r="A652" s="47">
        <v>62067</v>
      </c>
      <c r="B652" s="48" t="s">
        <v>740</v>
      </c>
    </row>
    <row r="653" spans="1:2" x14ac:dyDescent="0.25">
      <c r="A653" s="47">
        <v>62109</v>
      </c>
      <c r="B653" s="48" t="s">
        <v>741</v>
      </c>
    </row>
    <row r="654" spans="1:2" x14ac:dyDescent="0.25">
      <c r="A654" s="47">
        <v>62125</v>
      </c>
      <c r="B654" s="48" t="s">
        <v>742</v>
      </c>
    </row>
    <row r="655" spans="1:2" x14ac:dyDescent="0.25">
      <c r="A655" s="47">
        <v>62802</v>
      </c>
      <c r="B655" s="48" t="s">
        <v>743</v>
      </c>
    </row>
    <row r="656" spans="1:2" x14ac:dyDescent="0.25">
      <c r="A656" s="47">
        <v>63495</v>
      </c>
      <c r="B656" s="48" t="s">
        <v>744</v>
      </c>
    </row>
    <row r="657" spans="1:2" x14ac:dyDescent="0.25">
      <c r="A657" s="47">
        <v>63511</v>
      </c>
      <c r="B657" s="48" t="s">
        <v>745</v>
      </c>
    </row>
    <row r="658" spans="1:2" x14ac:dyDescent="0.25">
      <c r="A658" s="41">
        <v>64964</v>
      </c>
      <c r="B658" s="41" t="s">
        <v>685</v>
      </c>
    </row>
    <row r="659" spans="1:2" x14ac:dyDescent="0.25">
      <c r="A659" s="47">
        <v>65227</v>
      </c>
      <c r="B659" s="48" t="s">
        <v>746</v>
      </c>
    </row>
    <row r="660" spans="1:2" x14ac:dyDescent="0.25">
      <c r="A660" s="47">
        <v>65268</v>
      </c>
      <c r="B660" s="48" t="s">
        <v>747</v>
      </c>
    </row>
    <row r="661" spans="1:2" x14ac:dyDescent="0.25">
      <c r="A661" s="41">
        <v>65680</v>
      </c>
      <c r="B661" s="41" t="s">
        <v>686</v>
      </c>
    </row>
    <row r="662" spans="1:2" x14ac:dyDescent="0.25">
      <c r="A662" s="41">
        <v>69682</v>
      </c>
      <c r="B662" s="41" t="s">
        <v>687</v>
      </c>
    </row>
    <row r="663" spans="1:2" x14ac:dyDescent="0.25">
      <c r="A663" s="41">
        <v>91397</v>
      </c>
      <c r="B663" s="41" t="s">
        <v>688</v>
      </c>
    </row>
    <row r="664" spans="1:2" x14ac:dyDescent="0.25">
      <c r="A664" s="41">
        <v>139303</v>
      </c>
      <c r="B664" s="41" t="s">
        <v>689</v>
      </c>
    </row>
  </sheetData>
  <autoFilter ref="A1:B6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FTE Detail</vt:lpstr>
      <vt:lpstr>CTE Detail</vt:lpstr>
      <vt:lpstr>CTE Analysis</vt:lpstr>
      <vt:lpstr>SFPR</vt:lpstr>
      <vt:lpstr>OE</vt:lpstr>
      <vt:lpstr>Other</vt:lpstr>
      <vt:lpstr>In Seat</vt:lpstr>
      <vt:lpstr>IRN</vt:lpstr>
      <vt:lpstr>SFPR!Print_Area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Pierson, John</dc:creator>
  <cp:lastModifiedBy>Windows User</cp:lastModifiedBy>
  <cp:lastPrinted>2016-05-09T00:55:25Z</cp:lastPrinted>
  <dcterms:created xsi:type="dcterms:W3CDTF">2016-03-02T01:14:18Z</dcterms:created>
  <dcterms:modified xsi:type="dcterms:W3CDTF">2017-07-26T11:22:03Z</dcterms:modified>
</cp:coreProperties>
</file>